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885" windowWidth="8475" windowHeight="4875" activeTab="1"/>
  </bookViews>
  <sheets>
    <sheet name="FEAN-ACUMULADO" sheetId="1" r:id="rId1"/>
    <sheet name="FEAN 2012" sheetId="2" r:id="rId2"/>
    <sheet name="FEAN 2011" sheetId="3" r:id="rId3"/>
    <sheet name="FEAN 2010" sheetId="4" r:id="rId4"/>
    <sheet name="FEAN 2009" sheetId="5" r:id="rId5"/>
    <sheet name="FEAN 2008" sheetId="6" r:id="rId6"/>
  </sheets>
  <definedNames>
    <definedName name="_xlnm._FilterDatabase" localSheetId="5" hidden="1">'FEAN 2008'!$A$7:$I$273</definedName>
    <definedName name="_xlnm._FilterDatabase" localSheetId="4" hidden="1">'FEAN 2009'!$A$7:$I$255</definedName>
    <definedName name="_xlnm._FilterDatabase" localSheetId="3" hidden="1">'FEAN 2010'!$A$7:$I$231</definedName>
    <definedName name="_xlnm._FilterDatabase" localSheetId="2" hidden="1">'FEAN 2011'!$A$7:$I$268</definedName>
    <definedName name="_xlnm._FilterDatabase" localSheetId="1" hidden="1">'FEAN 2012'!$A$7:$I$104</definedName>
    <definedName name="_xlnm._FilterDatabase" localSheetId="0" hidden="1">'FEAN-ACUMULADO'!$A$7:$I$1061</definedName>
  </definedNames>
  <calcPr fullCalcOnLoad="1"/>
</workbook>
</file>

<file path=xl/sharedStrings.xml><?xml version="1.0" encoding="utf-8"?>
<sst xmlns="http://schemas.openxmlformats.org/spreadsheetml/2006/main" count="11679" uniqueCount="602">
  <si>
    <t>NÃO</t>
  </si>
  <si>
    <t>ADALBERT ANTONOV</t>
  </si>
  <si>
    <t>GRANEL SÓLIDO</t>
  </si>
  <si>
    <t>ZOITSA</t>
  </si>
  <si>
    <t>CHRISTIANE O</t>
  </si>
  <si>
    <t>YUCEL</t>
  </si>
  <si>
    <t>NORWICH CASTLE</t>
  </si>
  <si>
    <t>OCEAN GLORY</t>
  </si>
  <si>
    <t>ALEXANDER DIMITROV</t>
  </si>
  <si>
    <t>GLYFADA</t>
  </si>
  <si>
    <t>MONICA SOFIA</t>
  </si>
  <si>
    <t>FLORA S</t>
  </si>
  <si>
    <t>AKTI</t>
  </si>
  <si>
    <t>STAR ALABAMA</t>
  </si>
  <si>
    <t>ARETI I</t>
  </si>
  <si>
    <t>BELUGA EMOTION</t>
  </si>
  <si>
    <t>SANTO ANTÃO</t>
  </si>
  <si>
    <t>BARBET ARROW</t>
  </si>
  <si>
    <t>BELUGA CONSTITUTION</t>
  </si>
  <si>
    <t>M/V AMFIALOS</t>
  </si>
  <si>
    <t>TAYRONA PRINCES</t>
  </si>
  <si>
    <t>SWIFT ARROW</t>
  </si>
  <si>
    <t>COMET</t>
  </si>
  <si>
    <t>SEA ORCHID</t>
  </si>
  <si>
    <t>SAVANNAH BELLE</t>
  </si>
  <si>
    <t>BATTERED BULL</t>
  </si>
  <si>
    <t>PILAR ROSSI</t>
  </si>
  <si>
    <t>CONTÊINER</t>
  </si>
  <si>
    <t>ZIM BUENOS AIRES</t>
  </si>
  <si>
    <t>MARFRET DOUCE FRANCE</t>
  </si>
  <si>
    <t>FLAMENGO</t>
  </si>
  <si>
    <t>CMA CGM ARISTOTE</t>
  </si>
  <si>
    <t>MANUELA</t>
  </si>
  <si>
    <t>ALIANÇA BRASIL</t>
  </si>
  <si>
    <t>CMA CGM HERODOTE</t>
  </si>
  <si>
    <t>ALIANÇA EUROPA</t>
  </si>
  <si>
    <t>ZIM SÃO PAULO II</t>
  </si>
  <si>
    <t>LEBLON</t>
  </si>
  <si>
    <t>CMA CGM ST MARTIN</t>
  </si>
  <si>
    <t>ALIANÇA IPANEMA</t>
  </si>
  <si>
    <t>MARFRET GUYANE</t>
  </si>
  <si>
    <t>CMA CGM HOMERE</t>
  </si>
  <si>
    <t>ALIANÇA MARACANÃ</t>
  </si>
  <si>
    <t>E.R. DURBAN</t>
  </si>
  <si>
    <t>NEDLLOYD DE LIEFDE</t>
  </si>
  <si>
    <t>MIRA</t>
  </si>
  <si>
    <t>WEISSHORN</t>
  </si>
  <si>
    <t>SIM</t>
  </si>
  <si>
    <t>LESÃO</t>
  </si>
  <si>
    <t>dedo prensado</t>
  </si>
  <si>
    <t>AVARIA</t>
  </si>
  <si>
    <t>FATOR DE ACIDENTE = SOMATÓRIO DE AVARIAS POR  NAVIO/ NÚMERO DE VIAGENS POR NAVIO</t>
  </si>
  <si>
    <t>avaria por contêiner</t>
  </si>
  <si>
    <t>avaria por tampão</t>
  </si>
  <si>
    <t>BOBINA DE PAPEL</t>
  </si>
  <si>
    <t>CORAJE</t>
  </si>
  <si>
    <t>ALINA</t>
  </si>
  <si>
    <t>GRANDE FRANCIA</t>
  </si>
  <si>
    <t>CATALONIA</t>
  </si>
  <si>
    <t>PORTUÁRIO DO PORTO ORGANIZADO DE FORTALEZA</t>
  </si>
  <si>
    <t>BELUGA INTONATION</t>
  </si>
  <si>
    <t>GROUSE ARROW</t>
  </si>
  <si>
    <t>FEAN - FATOR DE EXPERIÊNCIA DE ACIDENTE EM NAVIO</t>
  </si>
  <si>
    <t>sem ocorrência</t>
  </si>
  <si>
    <t>CMA CGM PLATON</t>
  </si>
  <si>
    <t>s/a</t>
  </si>
  <si>
    <t>PETERSFIELD</t>
  </si>
  <si>
    <t>BIO BIO</t>
  </si>
  <si>
    <t>YARMOUTH</t>
  </si>
  <si>
    <t>STAR ATLANTIC</t>
  </si>
  <si>
    <t>HAMRA</t>
  </si>
  <si>
    <t>trauma lombar</t>
  </si>
  <si>
    <t>PRINCESS I</t>
  </si>
  <si>
    <t>MIZAR</t>
  </si>
  <si>
    <t>ORHAN DEVAL</t>
  </si>
  <si>
    <t>queda de spreader</t>
  </si>
  <si>
    <t>YUCATAN</t>
  </si>
  <si>
    <t>CHEMBULK SHANGAI</t>
  </si>
  <si>
    <t>contusão perna</t>
  </si>
  <si>
    <t>queimadura perna</t>
  </si>
  <si>
    <t>contusão joelho</t>
  </si>
  <si>
    <t>contusão no braço</t>
  </si>
  <si>
    <t>ZEYNEP KIRAN</t>
  </si>
  <si>
    <t>CARGA GERAL</t>
  </si>
  <si>
    <t>HUI SHUN HAI</t>
  </si>
  <si>
    <t>NAVIOS</t>
  </si>
  <si>
    <t>DATA</t>
  </si>
  <si>
    <t>TIPO DE CARGA</t>
  </si>
  <si>
    <t>REG. DE ACID.</t>
  </si>
  <si>
    <t>TIPO DE ACID.</t>
  </si>
  <si>
    <t>Nº DE ACID</t>
  </si>
  <si>
    <t>FATOR AVARIA</t>
  </si>
  <si>
    <t>FATOR LESÃO</t>
  </si>
  <si>
    <t>REGISTRO DE OCORRÊNCIA</t>
  </si>
  <si>
    <t>COPACABANA</t>
  </si>
  <si>
    <t>FEDERAL SHIMANTO</t>
  </si>
  <si>
    <t>ZIM SANTOS</t>
  </si>
  <si>
    <t>ORSULA</t>
  </si>
  <si>
    <t>STAR GRAN</t>
  </si>
  <si>
    <t>MARGARETHA GREEN</t>
  </si>
  <si>
    <t xml:space="preserve">                            corte na cabeça </t>
  </si>
  <si>
    <t xml:space="preserve">                           corte na perna</t>
  </si>
  <si>
    <t>SOLENT</t>
  </si>
  <si>
    <t>SWIFT SPLIT</t>
  </si>
  <si>
    <t>CAP DOMINGO</t>
  </si>
  <si>
    <t>PONTICA</t>
  </si>
  <si>
    <t>BLUE BILL</t>
  </si>
  <si>
    <t>CALA PAGURO</t>
  </si>
  <si>
    <t>MOZU ARROW</t>
  </si>
  <si>
    <t xml:space="preserve">SLOMAN SPRINTERG </t>
  </si>
  <si>
    <t>MED INTEGRITY</t>
  </si>
  <si>
    <t>SETUBAL CASTLE</t>
  </si>
  <si>
    <t>TEXTEL</t>
  </si>
  <si>
    <t>Maior Índice de Acidente com Lesão</t>
  </si>
  <si>
    <t>Maior Índice de Acidente com Avaria</t>
  </si>
  <si>
    <t>MARGARITA M</t>
  </si>
  <si>
    <t>STADIONGRACHT</t>
  </si>
  <si>
    <t>PROD.SIDERURGICO</t>
  </si>
  <si>
    <t>SHAWNEE PRINCESS</t>
  </si>
  <si>
    <t>SANMARI</t>
  </si>
  <si>
    <t>FAVONIUS</t>
  </si>
  <si>
    <t>SENECA MAIDEN</t>
  </si>
  <si>
    <t>TALA</t>
  </si>
  <si>
    <t>SAGITTARIUS</t>
  </si>
  <si>
    <t>BALSA 52</t>
  </si>
  <si>
    <t>FEDERAL MATINE</t>
  </si>
  <si>
    <t>TRINE THEREZA</t>
  </si>
  <si>
    <t>MARU D</t>
  </si>
  <si>
    <t>EEC. PACIFIC</t>
  </si>
  <si>
    <t>REGINA OLDENDORF</t>
  </si>
  <si>
    <t>CLEANTHES</t>
  </si>
  <si>
    <t>BALTIC HAMBURG</t>
  </si>
  <si>
    <t>LOG-IN MANAUS</t>
  </si>
  <si>
    <t>LOG-IN AMAZÔNIA</t>
  </si>
  <si>
    <t>LOG-IN MACAU</t>
  </si>
  <si>
    <t>LOG-IN PANTANAL</t>
  </si>
  <si>
    <t>WHEN ARROW</t>
  </si>
  <si>
    <t>MALTE</t>
  </si>
  <si>
    <t>F. JORDSTONE</t>
  </si>
  <si>
    <t>CLOU ISLAND</t>
  </si>
  <si>
    <t xml:space="preserve">LOG-IN RIO </t>
  </si>
  <si>
    <t xml:space="preserve">LOG-IN SANTOS </t>
  </si>
  <si>
    <t xml:space="preserve">CONDOR ARROW </t>
  </si>
  <si>
    <t>HANSA HENDSBURG</t>
  </si>
  <si>
    <t>ASTIR</t>
  </si>
  <si>
    <t>ELPIDIAS</t>
  </si>
  <si>
    <t>PRIVLAKA</t>
  </si>
  <si>
    <t>AQUILA COLLEAGUE</t>
  </si>
  <si>
    <t>SPUIGRACHT</t>
  </si>
  <si>
    <t>MATARIK FOREST</t>
  </si>
  <si>
    <t>BELUGA FELICITY</t>
  </si>
  <si>
    <t>MARCOS DIAS</t>
  </si>
  <si>
    <t>CENTAURUS</t>
  </si>
  <si>
    <t>SAGA INTERPRISE</t>
  </si>
  <si>
    <t>OCEAN TRADER</t>
  </si>
  <si>
    <t>BELUGA FASCINATION</t>
  </si>
  <si>
    <t>SMART</t>
  </si>
  <si>
    <t>ALEXANDRIA</t>
  </si>
  <si>
    <t>NORSUL RECIFE</t>
  </si>
  <si>
    <t>ISLANDE TRIANGLE</t>
  </si>
  <si>
    <t>SVILEN RUSSEV</t>
  </si>
  <si>
    <t>SUEZ EXPRESS</t>
  </si>
  <si>
    <t>ADVENTURER</t>
  </si>
  <si>
    <t>CONTI VALENCIA</t>
  </si>
  <si>
    <t>ESPIRITO SANTO</t>
  </si>
  <si>
    <t>ZIM ITAJAI</t>
  </si>
  <si>
    <t>PAXI C</t>
  </si>
  <si>
    <t>NANDU ARROW</t>
  </si>
  <si>
    <t>DELOS RANGER</t>
  </si>
  <si>
    <t>avarias: moega; varanda; tubulação.</t>
  </si>
  <si>
    <t>AFRICAN FALCON</t>
  </si>
  <si>
    <t>AVONBORG</t>
  </si>
  <si>
    <t>PATRIOTIC</t>
  </si>
  <si>
    <t>NORSUL TUBARÃO</t>
  </si>
  <si>
    <t>RAYS</t>
  </si>
  <si>
    <t>PELICAN ARROW</t>
  </si>
  <si>
    <t>MIMOSA K</t>
  </si>
  <si>
    <t>Lesão na mão esquerda</t>
  </si>
  <si>
    <t>IOANNIS NK</t>
  </si>
  <si>
    <t>LOG-IN BELÉM</t>
  </si>
  <si>
    <t>SÃO SEBASTIÃO</t>
  </si>
  <si>
    <t>SEVERINA</t>
  </si>
  <si>
    <t>MOHAVE MAIDEN</t>
  </si>
  <si>
    <t>MED SALVADOR</t>
  </si>
  <si>
    <t>RHEA</t>
  </si>
  <si>
    <t>contusão</t>
  </si>
  <si>
    <t>MELINA I</t>
  </si>
  <si>
    <t>THOR VENTURE</t>
  </si>
  <si>
    <t>WAPPEN VON NURNBERG</t>
  </si>
  <si>
    <t>NORSUL SOBRAL</t>
  </si>
  <si>
    <t>ATTICOS</t>
  </si>
  <si>
    <t>GULL ARROW</t>
  </si>
  <si>
    <t>CRANE ARROW</t>
  </si>
  <si>
    <t>FEDERAL OSHIMA</t>
  </si>
  <si>
    <t>CHIOS LIBERTY</t>
  </si>
  <si>
    <t>AQUILA VOYAGER</t>
  </si>
  <si>
    <t>CELINE</t>
  </si>
  <si>
    <t>FROTAGENTINA</t>
  </si>
  <si>
    <t>HS SMETANA</t>
  </si>
  <si>
    <t>Porão 2</t>
  </si>
  <si>
    <t>PONTOKRATIS</t>
  </si>
  <si>
    <t>FEDERAL MARGAREE</t>
  </si>
  <si>
    <t>CLIPPER MERCURY</t>
  </si>
  <si>
    <t xml:space="preserve">OLYMPIC MENTOR </t>
  </si>
  <si>
    <t>QUETZAL ARROW</t>
  </si>
  <si>
    <t>LADY BUSHRA</t>
  </si>
  <si>
    <t>RR EUROPA</t>
  </si>
  <si>
    <t>LEEDS CASTLE</t>
  </si>
  <si>
    <t>ORAWA</t>
  </si>
  <si>
    <t>MV SEA FLOURISH</t>
  </si>
  <si>
    <t>avaria por spreader</t>
  </si>
  <si>
    <t>MV MALASPINA CASTLE</t>
  </si>
  <si>
    <t>SORBO</t>
  </si>
  <si>
    <t>VITALITY (CGM)</t>
  </si>
  <si>
    <t>MV AMBITIOUS SKY</t>
  </si>
  <si>
    <t>SERSOU</t>
  </si>
  <si>
    <t>CALLIO</t>
  </si>
  <si>
    <t>PRELUDE</t>
  </si>
  <si>
    <t>KATRIN S</t>
  </si>
  <si>
    <t>CHEMBULK SAVANNAH</t>
  </si>
  <si>
    <t>MV FENIX</t>
  </si>
  <si>
    <t>BAVARIA</t>
  </si>
  <si>
    <t>BRAZTRANS I</t>
  </si>
  <si>
    <t>o</t>
  </si>
  <si>
    <t>DARIA</t>
  </si>
  <si>
    <t>LODESTAR GRACE</t>
  </si>
  <si>
    <t>TRIGO</t>
  </si>
  <si>
    <t>LILLY BOLTEN</t>
  </si>
  <si>
    <t>FLINTERSTREAM</t>
  </si>
  <si>
    <t>ARACARI ARROW</t>
  </si>
  <si>
    <t>NATACHA C</t>
  </si>
  <si>
    <t>MV MAGDALENA GREEN</t>
  </si>
  <si>
    <t>DIAMOND GLORY</t>
  </si>
  <si>
    <t>MV PAZ COMLOMBIA</t>
  </si>
  <si>
    <t>MV MAR GRETE C</t>
  </si>
  <si>
    <t>MV PBAO WEALTH</t>
  </si>
  <si>
    <t>TINAMON ARROW</t>
  </si>
  <si>
    <t>WHER FLOTTBEK</t>
  </si>
  <si>
    <t>BBC GERMANY</t>
  </si>
  <si>
    <t>MV BBC UKRAINE</t>
  </si>
  <si>
    <t>SUSAN K</t>
  </si>
  <si>
    <t>KESTREL ARROW</t>
  </si>
  <si>
    <t>MV TOSCANA</t>
  </si>
  <si>
    <t>PARAGON</t>
  </si>
  <si>
    <t>MICHELLE C</t>
  </si>
  <si>
    <t>BBC ALABAMA</t>
  </si>
  <si>
    <t>ORIENTAL</t>
  </si>
  <si>
    <t>CIELLODIALMAJI</t>
  </si>
  <si>
    <t>SAGA TUCANO</t>
  </si>
  <si>
    <t>BORON</t>
  </si>
  <si>
    <t>GRANDE BUENOS AIRES</t>
  </si>
  <si>
    <t>LOMBARDIA</t>
  </si>
  <si>
    <t>VANESSA C</t>
  </si>
  <si>
    <t>KATHY-C</t>
  </si>
  <si>
    <t>GRAN.SÓL.(CARB.SÓDIO)</t>
  </si>
  <si>
    <t>C.GERAL (TRILHOS)</t>
  </si>
  <si>
    <t xml:space="preserve">CARGA GERAL </t>
  </si>
  <si>
    <t>GRAN.SOL.(ENXOFRE)</t>
  </si>
  <si>
    <t>C.GERAL(TRILHOS-18m)</t>
  </si>
  <si>
    <t>GRAN.SOL.(COQUE)</t>
  </si>
  <si>
    <t>GRAN.LIQ.(LCC)</t>
  </si>
  <si>
    <t>JAN VAN GENT</t>
  </si>
  <si>
    <t>GRETA C</t>
  </si>
  <si>
    <t>GRAN.SÓL.ENXOFRE</t>
  </si>
  <si>
    <t>CLIPPER HOPE</t>
  </si>
  <si>
    <t>IKAN JERUNG</t>
  </si>
  <si>
    <t>GRAN.SÓL.(CIMENTO)</t>
  </si>
  <si>
    <t>OLIMPIC MERIT</t>
  </si>
  <si>
    <t>SANKO JUPITER</t>
  </si>
  <si>
    <t>ASSIMINA II</t>
  </si>
  <si>
    <t>Lesão</t>
  </si>
  <si>
    <t>AUK ARROW</t>
  </si>
  <si>
    <t>UBC STAVANGER</t>
  </si>
  <si>
    <t>BBC LOUISIANA</t>
  </si>
  <si>
    <t>C.GERAL (CHAPA DE AÇO)</t>
  </si>
  <si>
    <t>avaraia: varanda; esteira; gaiola</t>
  </si>
  <si>
    <t>GRANEL SÓLIDO TRIGO</t>
  </si>
  <si>
    <t>SAPPHIREI I</t>
  </si>
  <si>
    <t>MV ALIAR</t>
  </si>
  <si>
    <t>MV NORD TRADITION</t>
  </si>
  <si>
    <t>GRAN.SÓL.(COQUE)</t>
  </si>
  <si>
    <t>MV ISIS</t>
  </si>
  <si>
    <t>MV CS SACHA</t>
  </si>
  <si>
    <t>MV  CLIPPER</t>
  </si>
  <si>
    <t>DANICA</t>
  </si>
  <si>
    <t>JACAMAR ARROW</t>
  </si>
  <si>
    <t>GRAN.SÓL.(MALTE)</t>
  </si>
  <si>
    <t>LAKE TRIVIEW</t>
  </si>
  <si>
    <t>GRAN.SÓL.(TRIGO)</t>
  </si>
  <si>
    <t>MV GENCO OCEAN</t>
  </si>
  <si>
    <t>CHEROOKE PRINCESS</t>
  </si>
  <si>
    <t>CS CAROLINE</t>
  </si>
  <si>
    <t>C.GERAL (TARUGO)</t>
  </si>
  <si>
    <t>GOODFAITH</t>
  </si>
  <si>
    <t>REPUBLICA DEL BRASILE</t>
  </si>
  <si>
    <t>C.GERAL (GUINDASTE)</t>
  </si>
  <si>
    <t>PRABHU DAYA</t>
  </si>
  <si>
    <t>MV ALEXANDRE CRACHT</t>
  </si>
  <si>
    <t>C.GERAL (BOBINA DE AÇO)</t>
  </si>
  <si>
    <t>CHIOS VOYAGER</t>
  </si>
  <si>
    <t>CLIPPER TARGET</t>
  </si>
  <si>
    <t>AROSA</t>
  </si>
  <si>
    <t>MARCIANA</t>
  </si>
  <si>
    <t>C.GERAL (BOBINA DE ARAME)</t>
  </si>
  <si>
    <t>WHISTLER</t>
  </si>
  <si>
    <t>CHIOS WIND</t>
  </si>
  <si>
    <t>GRAN.SÓL.(ENXOFRE)</t>
  </si>
  <si>
    <t>IMPERATOR</t>
  </si>
  <si>
    <t>FU AN HAI</t>
  </si>
  <si>
    <t>EFFORT ONE</t>
  </si>
  <si>
    <t>KSB LUCKY</t>
  </si>
  <si>
    <t>ALIANÇA FLAMENGO</t>
  </si>
  <si>
    <t>JÁ FRONTIER</t>
  </si>
  <si>
    <t>BBC NEW YORK</t>
  </si>
  <si>
    <t>PUFIN ARROW</t>
  </si>
  <si>
    <t xml:space="preserve">C.GERAL (BOBINA PAPEL) </t>
  </si>
  <si>
    <t>AINU PRINCESS</t>
  </si>
  <si>
    <t xml:space="preserve">C.GERAL (BOBINA AÇO) </t>
  </si>
  <si>
    <t>ST GREGORY</t>
  </si>
  <si>
    <t>CLIPPER TRIUMPH</t>
  </si>
  <si>
    <t xml:space="preserve">C.GERAL (COQUE) </t>
  </si>
  <si>
    <t>LAKE DANY</t>
  </si>
  <si>
    <t xml:space="preserve">C.GERAL (CIMENTO) </t>
  </si>
  <si>
    <t>DORA</t>
  </si>
  <si>
    <t>BBC RIO GRANDE</t>
  </si>
  <si>
    <t xml:space="preserve">C.GERAL (CHAPA DE AÇO) </t>
  </si>
  <si>
    <t>F BLUE</t>
  </si>
  <si>
    <t xml:space="preserve">C.GERAL (TRILHO) </t>
  </si>
  <si>
    <t>SANTA GIULIETTA</t>
  </si>
  <si>
    <t>HAKUFU</t>
  </si>
  <si>
    <t>GLORIOSA 1</t>
  </si>
  <si>
    <t>TRANSFORMER</t>
  </si>
  <si>
    <t>KRIKELO</t>
  </si>
  <si>
    <t xml:space="preserve">OGMO - ÓRGÃO DE GESTÃO DE MÃO-DE-OBRA DO TRABALHO </t>
  </si>
  <si>
    <t>LEGENDA POR CORES:</t>
  </si>
  <si>
    <t>Última Atualização:</t>
  </si>
  <si>
    <t>Navio em Operação</t>
  </si>
  <si>
    <t>SANKO RALLY</t>
  </si>
  <si>
    <t>HANNA C</t>
  </si>
  <si>
    <t>COMMANDER</t>
  </si>
  <si>
    <t>ONEIDA PRINCESS</t>
  </si>
  <si>
    <t>TARUGO</t>
  </si>
  <si>
    <t>Varanda de boreste</t>
  </si>
  <si>
    <t>TRUDY</t>
  </si>
  <si>
    <t>PEARL RIVER</t>
  </si>
  <si>
    <t>CIMENTO</t>
  </si>
  <si>
    <t>IMPALA</t>
  </si>
  <si>
    <t>GRANDE AMBURGO</t>
  </si>
  <si>
    <t>GENCO BAY</t>
  </si>
  <si>
    <t xml:space="preserve">C.GERAL ( COQUE ) </t>
  </si>
  <si>
    <t>BELUGA ENERGY</t>
  </si>
  <si>
    <t xml:space="preserve">C.GERAL (GUINDASTE) </t>
  </si>
  <si>
    <t xml:space="preserve">C.GERAL (EMBARCAÇÕES) </t>
  </si>
  <si>
    <t>KOUPI</t>
  </si>
  <si>
    <t>TAI BAI HAI</t>
  </si>
  <si>
    <t>ACONCAGUA</t>
  </si>
  <si>
    <t>Acidente c/lesão - TPA 100452 (Alcir)</t>
  </si>
  <si>
    <t>CLIPPER IWAGI</t>
  </si>
  <si>
    <t>Avaria</t>
  </si>
  <si>
    <t>contusões (joelho+dedo mão+dedo pé)</t>
  </si>
  <si>
    <t>avararias (varanda; esteira ; gaiola)</t>
  </si>
  <si>
    <t>trauma lombar/bacia (2 estivadores)</t>
  </si>
  <si>
    <t>varanda de boreste</t>
  </si>
  <si>
    <t>lesão na mão esquerda</t>
  </si>
  <si>
    <t>porão 2</t>
  </si>
  <si>
    <t>NORDIC VICTORY</t>
  </si>
  <si>
    <t>COQUE DE PETRÓLEO</t>
  </si>
  <si>
    <t>KENT ATLAS</t>
  </si>
  <si>
    <t xml:space="preserve">Corte na cabeça </t>
  </si>
  <si>
    <t>AFINA</t>
  </si>
  <si>
    <t>LAURA I</t>
  </si>
  <si>
    <t>GEORGI GRIGOROV</t>
  </si>
  <si>
    <t>ZUNI PRINCESS</t>
  </si>
  <si>
    <t>MINOSA K</t>
  </si>
  <si>
    <t>MAGNATE</t>
  </si>
  <si>
    <t>SUN BIRD</t>
  </si>
  <si>
    <t>ALEIS</t>
  </si>
  <si>
    <t>PELAGOS</t>
  </si>
  <si>
    <t>OSIOS DAVID II</t>
  </si>
  <si>
    <t xml:space="preserve">C.GERAL ( CIMENTO ) </t>
  </si>
  <si>
    <t>OCEAN BELLE</t>
  </si>
  <si>
    <t>IRMA</t>
  </si>
  <si>
    <t>BBC ESCANDINAVIA</t>
  </si>
  <si>
    <t>SEA MELODY</t>
  </si>
  <si>
    <t>BBC COLORADO</t>
  </si>
  <si>
    <t>ALIANCA SKY</t>
  </si>
  <si>
    <t>C/A</t>
  </si>
  <si>
    <t>Lasceração dedo TPA 200105</t>
  </si>
  <si>
    <t>NORDANA MONIKA</t>
  </si>
  <si>
    <t>NICOLA</t>
  </si>
  <si>
    <t xml:space="preserve">C.GERAL </t>
  </si>
  <si>
    <t>AVOCET ARROW</t>
  </si>
  <si>
    <t>CAIXARIA</t>
  </si>
  <si>
    <t>REBOUCAS</t>
  </si>
  <si>
    <t>SÃO LUIS</t>
  </si>
  <si>
    <t>AEOLOS</t>
  </si>
  <si>
    <t>ALFA MARE</t>
  </si>
  <si>
    <t>INDUSTRIAL EGRET</t>
  </si>
  <si>
    <t>C.GERAL(PEÇAS EÓLICAS)</t>
  </si>
  <si>
    <t>C.GERAL (BOBINA AÇO)</t>
  </si>
  <si>
    <t>C.GERAL (TRILHO)</t>
  </si>
  <si>
    <t>GRAN.SÓL. (MALTE)</t>
  </si>
  <si>
    <t>GRAN.SÓL. (TRIGO)</t>
  </si>
  <si>
    <t>C.CARGA (TARUGO)</t>
  </si>
  <si>
    <t>GRAN.SÓL. (ENXOFRE)</t>
  </si>
  <si>
    <t>C.GERAL (PROD.SIDER.)</t>
  </si>
  <si>
    <t>C.GERAL (COQUE)</t>
  </si>
  <si>
    <t>C.GERAL (BOBINA PAPEL)</t>
  </si>
  <si>
    <t>Corte na perna</t>
  </si>
  <si>
    <t>COSTANZA</t>
  </si>
  <si>
    <t>TSURU ARROW</t>
  </si>
  <si>
    <t>KLAZINA C</t>
  </si>
  <si>
    <t>C.GERAL(SACARIA C. CAJU)</t>
  </si>
  <si>
    <t>AFRICAN LION</t>
  </si>
  <si>
    <t>C.GERAL(TARUGO)</t>
  </si>
  <si>
    <t>BBC MISSISSIPI</t>
  </si>
  <si>
    <t>DUNCAN BAY</t>
  </si>
  <si>
    <t>C.GERAL(CIMENTO)</t>
  </si>
  <si>
    <t>SE VERDIGRIS</t>
  </si>
  <si>
    <t>BATZ</t>
  </si>
  <si>
    <t>CHEROKEE PRINCESS</t>
  </si>
  <si>
    <t>ANKE</t>
  </si>
  <si>
    <t>BBC DENMARK</t>
  </si>
  <si>
    <r>
      <t>C.GERAL(</t>
    </r>
    <r>
      <rPr>
        <sz val="7"/>
        <rFont val="Arial"/>
        <family val="2"/>
      </rPr>
      <t>CAXARIA-CONTEINER</t>
    </r>
    <r>
      <rPr>
        <sz val="8"/>
        <rFont val="Arial"/>
        <family val="2"/>
      </rPr>
      <t>)</t>
    </r>
  </si>
  <si>
    <t>AGIOS NIKOLAS</t>
  </si>
  <si>
    <t xml:space="preserve">INDUSTRIAL DREAM </t>
  </si>
  <si>
    <t>C.GERAL(CARGA DIVERSA)</t>
  </si>
  <si>
    <t>torção do joelho</t>
  </si>
  <si>
    <t>Luxação pé esquerdo (patola)</t>
  </si>
  <si>
    <t>Contusão joelho direito</t>
  </si>
  <si>
    <t>Luxação ombro direito</t>
  </si>
  <si>
    <t>ANNA L</t>
  </si>
  <si>
    <t>CS CAPRISE</t>
  </si>
  <si>
    <t>ATLANTIC IMPALA</t>
  </si>
  <si>
    <t>C.GERAL(EMBARCAÇÕES)</t>
  </si>
  <si>
    <t>MARFRET MARAJO</t>
  </si>
  <si>
    <t>AUDRE</t>
  </si>
  <si>
    <t>CLIPPER IZUMO</t>
  </si>
  <si>
    <t>CLIPPER TARPON</t>
  </si>
  <si>
    <t>DOLFINGRACHT</t>
  </si>
  <si>
    <t>FERDERAL AGNO</t>
  </si>
  <si>
    <t>FEDERAL AGNO</t>
  </si>
  <si>
    <t>SINGELGRACHT</t>
  </si>
  <si>
    <t>ALBANYBORG</t>
  </si>
  <si>
    <t>ACHILLES I</t>
  </si>
  <si>
    <t>MOONLIGHT SERENADE</t>
  </si>
  <si>
    <t>PHILP</t>
  </si>
  <si>
    <t>ESBJERG</t>
  </si>
  <si>
    <t>INDUSTRIAL FIGHTER</t>
  </si>
  <si>
    <t xml:space="preserve">EDAMGRACHT </t>
  </si>
  <si>
    <t>MARINER II</t>
  </si>
  <si>
    <t>GRAN.SÓL.(FERTILIZANTE)</t>
  </si>
  <si>
    <t>STEFANIA I</t>
  </si>
  <si>
    <t>KOTOR</t>
  </si>
  <si>
    <t>BBC PLATA</t>
  </si>
  <si>
    <t>BBC GEORGIA</t>
  </si>
  <si>
    <t>SPRING BULKER</t>
  </si>
  <si>
    <t>DIAMANTIGRACHT</t>
  </si>
  <si>
    <t>CHEMSTAR MASA</t>
  </si>
  <si>
    <t>BULGARIA</t>
  </si>
  <si>
    <t>BULK VALIANT</t>
  </si>
  <si>
    <t>C.GERAL (SACARIA C. CAJU)</t>
  </si>
  <si>
    <t>G. SÓLIDO (ENXOFRE)</t>
  </si>
  <si>
    <t>Lasceração dedo do TPA 100487</t>
  </si>
  <si>
    <t>C. GERAL(SACARIA C. CAJU)</t>
  </si>
  <si>
    <t>SHIRKAN C</t>
  </si>
  <si>
    <t>OCEAN RANGER</t>
  </si>
  <si>
    <t>G. SÓLIDO (TRIGO)</t>
  </si>
  <si>
    <t>ATHANASIOS G.CALLITSIS</t>
  </si>
  <si>
    <t>ATHANASIOS G. CALLITSIS</t>
  </si>
  <si>
    <t>INDUSTRIAL FREEDOM</t>
  </si>
  <si>
    <t>MAMBA</t>
  </si>
  <si>
    <t>THEOMITOR</t>
  </si>
  <si>
    <t>Tpa´s prensados entre a carga e a caçamba</t>
  </si>
  <si>
    <t>UGLIAN</t>
  </si>
  <si>
    <t>INDUSTRIAL ECHO</t>
  </si>
  <si>
    <t>VTC SKY</t>
  </si>
  <si>
    <t>NING WAIY WAN</t>
  </si>
  <si>
    <t>G.LÍQUIDO</t>
  </si>
  <si>
    <t>TRANSFORME OL</t>
  </si>
  <si>
    <t>COPACABANA/ GRANEL</t>
  </si>
  <si>
    <t>BBC FUJI</t>
  </si>
  <si>
    <t>POLA ATLANT</t>
  </si>
  <si>
    <t>THOR SPRINGER</t>
  </si>
  <si>
    <t>LOG-IN JACARANDÁ</t>
  </si>
  <si>
    <t>ALIANÇA MANAUS</t>
  </si>
  <si>
    <t>SNOEKGRACHT</t>
  </si>
  <si>
    <t>NORD VANCOUVER</t>
  </si>
  <si>
    <t>lasceração dedo TPA 100360</t>
  </si>
  <si>
    <t>BBC GREELAND</t>
  </si>
  <si>
    <t>Lesão no dedo tpa 100360</t>
  </si>
  <si>
    <t>ALIANÇA SANTOS</t>
  </si>
  <si>
    <t>Lasceração dedos mão TPA 100360</t>
  </si>
  <si>
    <t>AMY 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</si>
  <si>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</si>
  <si>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TIMOTHY R</t>
  </si>
  <si>
    <t>DIJKSGRACHT</t>
  </si>
  <si>
    <t>QUEDA TPA 100494 EM ESPAÇO ABERTO FORMADO PELA CARGA</t>
  </si>
  <si>
    <t>A</t>
  </si>
  <si>
    <t>AVARIA CONTEINER REFREE</t>
  </si>
  <si>
    <t>VOYAGER</t>
  </si>
  <si>
    <t>CLIPPER TALENT</t>
  </si>
  <si>
    <t>CHOLLADA NAREE</t>
  </si>
  <si>
    <t>MV SAINT DIMITRIOS</t>
  </si>
  <si>
    <t>DANZIGERGRACHT</t>
  </si>
  <si>
    <t>BBC EUROPE</t>
  </si>
  <si>
    <t>GERADOR</t>
  </si>
  <si>
    <t>LOG-IN SANTOS</t>
  </si>
  <si>
    <t>CONTEINER</t>
  </si>
  <si>
    <t>TURQUOISE OCEAN</t>
  </si>
  <si>
    <t>GRANEL SÓLIDO (COQUE)</t>
  </si>
  <si>
    <t>THORCO ATLANTIC</t>
  </si>
  <si>
    <t>THOR BRIGHT</t>
  </si>
  <si>
    <t>ANGRA STAR</t>
  </si>
  <si>
    <t>SANAGA</t>
  </si>
  <si>
    <t>FOOR OTELLO</t>
  </si>
  <si>
    <t>Sem ocorrência</t>
  </si>
  <si>
    <t>JARI STAR</t>
  </si>
  <si>
    <t>GREENWING</t>
  </si>
  <si>
    <t>FINCH ARROW</t>
  </si>
  <si>
    <t>LOVELAND ISLAND</t>
  </si>
  <si>
    <t>DORIS</t>
  </si>
  <si>
    <t>AVARIA CONTEINER REEFER</t>
  </si>
  <si>
    <t>MV ESTIA</t>
  </si>
  <si>
    <t>CHEMTRANS OSTE</t>
  </si>
  <si>
    <t>GRANEL LÍQUIDO - LCC</t>
  </si>
  <si>
    <t>PRIMA DORA</t>
  </si>
  <si>
    <t>WESTERN MAPLE</t>
  </si>
  <si>
    <t>EMWIKA NAREE</t>
  </si>
  <si>
    <t>COREOCEAN OL</t>
  </si>
  <si>
    <t>PEONY</t>
  </si>
  <si>
    <t>MATSUSHIMA BAY</t>
  </si>
  <si>
    <t>BRASSCHAAT</t>
  </si>
  <si>
    <t>INDUSTRIAL FORCE</t>
  </si>
  <si>
    <t>OCEAN UNICORN</t>
  </si>
  <si>
    <t>ESPERANCE BAY</t>
  </si>
  <si>
    <t>STARNAV THOR (Rebocador)</t>
  </si>
  <si>
    <t>Volumes diversos</t>
  </si>
  <si>
    <t>ATLANTIC STEAMER</t>
  </si>
  <si>
    <t>CYGNUS</t>
  </si>
  <si>
    <t>Trauma punho "E" TPA 400085</t>
  </si>
  <si>
    <t>INVENTANA</t>
  </si>
  <si>
    <t>GLOBAL IROQUOIS (Balsa)</t>
  </si>
  <si>
    <t>LAKE HAKONE</t>
  </si>
  <si>
    <t>UNION GROVE</t>
  </si>
  <si>
    <t>MIRAMIS</t>
  </si>
  <si>
    <t>PYTHIA</t>
  </si>
  <si>
    <t>OCEANICASUB II (Rebocador)</t>
  </si>
  <si>
    <t>SE POTENTIA</t>
  </si>
  <si>
    <t>MARCOMANCHE</t>
  </si>
  <si>
    <t>SIFNOS MARE</t>
  </si>
  <si>
    <t>MERCURIUS</t>
  </si>
  <si>
    <t>ALESSANDRO DP</t>
  </si>
  <si>
    <t>HR CONSTELLATION</t>
  </si>
  <si>
    <t>BAJA NUEVO (Rebocador)</t>
  </si>
  <si>
    <t>SAGA I (Balsa)</t>
  </si>
  <si>
    <t>TUBOS DE AÇO (PETROBRÁS)</t>
  </si>
  <si>
    <t>ISA</t>
  </si>
  <si>
    <t>ESTHER C</t>
  </si>
  <si>
    <t>CARGA GERAL (CASTANHA)</t>
  </si>
  <si>
    <t>PORT SAID</t>
  </si>
  <si>
    <t>FRISIA WISMAR</t>
  </si>
  <si>
    <t>REBOCADOR ATLÂNTICO</t>
  </si>
  <si>
    <t>TREMONIA</t>
  </si>
  <si>
    <t>BBC EVEREST</t>
  </si>
  <si>
    <t>ROELOF</t>
  </si>
  <si>
    <t>BALTIC LINER</t>
  </si>
  <si>
    <t>SE PELAGICA</t>
  </si>
  <si>
    <t>SIFNOS SUN</t>
  </si>
  <si>
    <t>SINGAPORE</t>
  </si>
  <si>
    <t>ALL SHANGAI</t>
  </si>
  <si>
    <t>CARGA GERAL (CIMENTO)</t>
  </si>
  <si>
    <t>SOUND FUTURE</t>
  </si>
  <si>
    <t>SOLINA</t>
  </si>
  <si>
    <t>SANTA HELENA</t>
  </si>
  <si>
    <t>HC RUBINA</t>
  </si>
  <si>
    <t>CARGA GERAL(TRILHO/TORRE EÓLICA)</t>
  </si>
  <si>
    <t>XENIA</t>
  </si>
  <si>
    <t>Lasceração dedo TPA 100320</t>
  </si>
  <si>
    <t>EMILIE</t>
  </si>
  <si>
    <t>MARGARETHA</t>
  </si>
  <si>
    <t>MAESTRA ATLÂNTICO</t>
  </si>
  <si>
    <t>VIBORA</t>
  </si>
  <si>
    <t>MAEFRER MARAJO</t>
  </si>
  <si>
    <t>MARFRER MARAJO</t>
  </si>
  <si>
    <t>ATLANTIC FALCON</t>
  </si>
  <si>
    <t>LEOPARD</t>
  </si>
  <si>
    <t>OBS: reatracação em 26/7/12</t>
  </si>
  <si>
    <t>PROMISE 3</t>
  </si>
  <si>
    <t>MAESTRA CARIBE</t>
  </si>
  <si>
    <t>SAKALA</t>
  </si>
  <si>
    <t>ROULA</t>
  </si>
  <si>
    <t>MAESTRA PACÍFICO</t>
  </si>
  <si>
    <t>GREBE ARROW</t>
  </si>
  <si>
    <t>POMORZE</t>
  </si>
  <si>
    <t>FREE MAVERICK</t>
  </si>
  <si>
    <t>LOCAR IV - BALSA</t>
  </si>
  <si>
    <t>OCEAN WEALTH</t>
  </si>
  <si>
    <t>MAMHY</t>
  </si>
  <si>
    <t>DYNAMOGRACH</t>
  </si>
  <si>
    <t>MAESTRA MEDITERRANEO</t>
  </si>
  <si>
    <t>CAPE ESMERALDA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</si>
</sst>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mmm/yyyy"/>
    <numFmt numFmtId="181" formatCode="h:mm;@"/>
    <numFmt numFmtId="182" formatCode="[$-416]dddd\,\ d&quot; de &quot;mmmm&quot; de &quot;yyyy"/>
    <numFmt numFmtId="183" formatCode="dd/mm/yy;@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Ativado&quot;;&quot;Ativado&quot;;&quot;Desativado&quot;"/>
  </numFmts>
  <fonts count="8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53"/>
      <name val="Arial"/>
      <family val="2"/>
    </font>
    <font>
      <b/>
      <sz val="8"/>
      <color indexed="53"/>
      <name val="Arial"/>
      <family val="2"/>
    </font>
    <font>
      <b/>
      <sz val="9"/>
      <color indexed="53"/>
      <name val="Arial"/>
      <family val="2"/>
    </font>
    <font>
      <sz val="8"/>
      <name val="Tahoma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9" tint="-0.4999699890613556"/>
      <name val="Arial"/>
      <family val="2"/>
    </font>
    <font>
      <sz val="9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sz val="9"/>
      <color rgb="FF000000"/>
      <name val="Arial"/>
      <family val="2"/>
    </font>
    <font>
      <sz val="10"/>
      <color rgb="FF000000"/>
      <name val="Tahoma"/>
      <family val="2"/>
    </font>
    <font>
      <b/>
      <sz val="10"/>
      <color theme="9" tint="-0.24997000396251678"/>
      <name val="Arial"/>
      <family val="2"/>
    </font>
    <font>
      <b/>
      <sz val="8"/>
      <color theme="9" tint="-0.24997000396251678"/>
      <name val="Arial"/>
      <family val="2"/>
    </font>
    <font>
      <b/>
      <sz val="9"/>
      <color theme="9" tint="-0.2499700039625167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3C6ED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4" fontId="0" fillId="0" borderId="10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3" borderId="16" xfId="0" applyFont="1" applyFill="1" applyBorder="1" applyAlignment="1">
      <alignment vertical="center"/>
    </xf>
    <xf numFmtId="14" fontId="0" fillId="33" borderId="15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7" xfId="0" applyNumberForma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14" fontId="0" fillId="0" borderId="10" xfId="0" applyNumberFormat="1" applyFill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14" fontId="0" fillId="33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5" fillId="33" borderId="14" xfId="0" applyFont="1" applyFill="1" applyBorder="1" applyAlignment="1">
      <alignment vertical="center"/>
    </xf>
    <xf numFmtId="14" fontId="0" fillId="33" borderId="17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 vertical="center"/>
    </xf>
    <xf numFmtId="14" fontId="0" fillId="33" borderId="1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2" fontId="0" fillId="0" borderId="1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5" borderId="12" xfId="0" applyNumberFormat="1" applyFont="1" applyFill="1" applyBorder="1" applyAlignment="1">
      <alignment horizontal="center" vertical="center"/>
    </xf>
    <xf numFmtId="2" fontId="6" fillId="35" borderId="12" xfId="0" applyNumberFormat="1" applyFon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5" fillId="33" borderId="12" xfId="0" applyFont="1" applyFill="1" applyBorder="1" applyAlignment="1">
      <alignment horizontal="left" vertical="center"/>
    </xf>
    <xf numFmtId="14" fontId="0" fillId="33" borderId="15" xfId="0" applyNumberFormat="1" applyFon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0" fontId="5" fillId="33" borderId="12" xfId="0" applyFont="1" applyFill="1" applyBorder="1" applyAlignment="1">
      <alignment horizontal="left" vertical="center"/>
    </xf>
    <xf numFmtId="14" fontId="0" fillId="33" borderId="1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14" fontId="0" fillId="33" borderId="21" xfId="0" applyNumberForma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0" fillId="36" borderId="10" xfId="0" applyNumberForma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5" fillId="33" borderId="17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0" fontId="11" fillId="0" borderId="10" xfId="44" applyFont="1" applyFill="1" applyBorder="1" applyAlignment="1" applyProtection="1">
      <alignment/>
      <protection/>
    </xf>
    <xf numFmtId="0" fontId="5" fillId="0" borderId="14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left" vertical="center"/>
    </xf>
    <xf numFmtId="14" fontId="0" fillId="37" borderId="10" xfId="0" applyNumberForma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37" borderId="14" xfId="0" applyFont="1" applyFill="1" applyBorder="1" applyAlignment="1">
      <alignment horizontal="left" vertical="center"/>
    </xf>
    <xf numFmtId="14" fontId="0" fillId="37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37" borderId="10" xfId="0" applyFont="1" applyFill="1" applyBorder="1" applyAlignment="1">
      <alignment horizontal="left" vertical="center"/>
    </xf>
    <xf numFmtId="14" fontId="0" fillId="37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5" fillId="37" borderId="14" xfId="0" applyFont="1" applyFill="1" applyBorder="1" applyAlignment="1">
      <alignment vertical="center"/>
    </xf>
    <xf numFmtId="14" fontId="0" fillId="37" borderId="15" xfId="0" applyNumberForma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5" fillId="37" borderId="15" xfId="0" applyFont="1" applyFill="1" applyBorder="1" applyAlignment="1">
      <alignment/>
    </xf>
    <xf numFmtId="0" fontId="5" fillId="37" borderId="16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center"/>
    </xf>
    <xf numFmtId="14" fontId="0" fillId="37" borderId="15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2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left"/>
    </xf>
    <xf numFmtId="0" fontId="0" fillId="37" borderId="0" xfId="0" applyFill="1" applyAlignment="1">
      <alignment/>
    </xf>
    <xf numFmtId="0" fontId="5" fillId="37" borderId="1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vertical="center"/>
    </xf>
    <xf numFmtId="183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68" fillId="0" borderId="0" xfId="0" applyFont="1" applyAlignment="1">
      <alignment/>
    </xf>
    <xf numFmtId="14" fontId="68" fillId="0" borderId="0" xfId="0" applyNumberFormat="1" applyFont="1" applyAlignment="1">
      <alignment horizontal="left"/>
    </xf>
    <xf numFmtId="0" fontId="6" fillId="0" borderId="13" xfId="0" applyFont="1" applyBorder="1" applyAlignment="1">
      <alignment horizontal="right"/>
    </xf>
    <xf numFmtId="0" fontId="7" fillId="35" borderId="10" xfId="0" applyFont="1" applyFill="1" applyBorder="1" applyAlignment="1">
      <alignment horizontal="right"/>
    </xf>
    <xf numFmtId="0" fontId="7" fillId="36" borderId="10" xfId="0" applyFont="1" applyFill="1" applyBorder="1" applyAlignment="1">
      <alignment horizontal="right"/>
    </xf>
    <xf numFmtId="0" fontId="7" fillId="38" borderId="10" xfId="0" applyFont="1" applyFill="1" applyBorder="1" applyAlignment="1">
      <alignment horizontal="right"/>
    </xf>
    <xf numFmtId="0" fontId="5" fillId="37" borderId="16" xfId="0" applyFont="1" applyFill="1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33" borderId="14" xfId="0" applyFont="1" applyFill="1" applyBorder="1" applyAlignment="1">
      <alignment horizontal="left" vertical="center"/>
    </xf>
    <xf numFmtId="0" fontId="5" fillId="37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2" fillId="37" borderId="15" xfId="0" applyFont="1" applyFill="1" applyBorder="1" applyAlignment="1">
      <alignment/>
    </xf>
    <xf numFmtId="0" fontId="5" fillId="37" borderId="1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2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1" fillId="0" borderId="10" xfId="0" applyFont="1" applyFill="1" applyBorder="1" applyAlignment="1">
      <alignment horizontal="left"/>
    </xf>
    <xf numFmtId="0" fontId="70" fillId="0" borderId="15" xfId="0" applyFont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14" fontId="71" fillId="0" borderId="15" xfId="0" applyNumberFormat="1" applyFont="1" applyBorder="1" applyAlignment="1">
      <alignment horizontal="center"/>
    </xf>
    <xf numFmtId="0" fontId="70" fillId="0" borderId="10" xfId="0" applyFont="1" applyBorder="1" applyAlignment="1">
      <alignment/>
    </xf>
    <xf numFmtId="0" fontId="70" fillId="35" borderId="15" xfId="0" applyFont="1" applyFill="1" applyBorder="1" applyAlignment="1">
      <alignment horizontal="center"/>
    </xf>
    <xf numFmtId="0" fontId="70" fillId="35" borderId="10" xfId="0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"/>
    </xf>
    <xf numFmtId="0" fontId="70" fillId="33" borderId="12" xfId="0" applyFont="1" applyFill="1" applyBorder="1" applyAlignment="1">
      <alignment horizontal="left" vertical="center"/>
    </xf>
    <xf numFmtId="14" fontId="71" fillId="33" borderId="15" xfId="0" applyNumberFormat="1" applyFont="1" applyFill="1" applyBorder="1" applyAlignment="1">
      <alignment horizontal="center"/>
    </xf>
    <xf numFmtId="0" fontId="72" fillId="33" borderId="10" xfId="0" applyFont="1" applyFill="1" applyBorder="1" applyAlignment="1">
      <alignment/>
    </xf>
    <xf numFmtId="0" fontId="70" fillId="0" borderId="10" xfId="0" applyFont="1" applyFill="1" applyBorder="1" applyAlignment="1">
      <alignment horizontal="center"/>
    </xf>
    <xf numFmtId="0" fontId="70" fillId="33" borderId="16" xfId="0" applyFont="1" applyFill="1" applyBorder="1" applyAlignment="1">
      <alignment horizontal="left" vertical="center"/>
    </xf>
    <xf numFmtId="0" fontId="70" fillId="33" borderId="10" xfId="0" applyFont="1" applyFill="1" applyBorder="1" applyAlignment="1">
      <alignment/>
    </xf>
    <xf numFmtId="0" fontId="71" fillId="33" borderId="11" xfId="0" applyFont="1" applyFill="1" applyBorder="1" applyAlignment="1">
      <alignment horizontal="center"/>
    </xf>
    <xf numFmtId="0" fontId="70" fillId="33" borderId="16" xfId="0" applyFont="1" applyFill="1" applyBorder="1" applyAlignment="1">
      <alignment vertical="center"/>
    </xf>
    <xf numFmtId="0" fontId="71" fillId="0" borderId="11" xfId="0" applyFont="1" applyBorder="1" applyAlignment="1">
      <alignment horizontal="center"/>
    </xf>
    <xf numFmtId="0" fontId="71" fillId="0" borderId="10" xfId="0" applyFont="1" applyBorder="1" applyAlignment="1">
      <alignment horizontal="left"/>
    </xf>
    <xf numFmtId="14" fontId="71" fillId="0" borderId="15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/>
    </xf>
    <xf numFmtId="0" fontId="70" fillId="33" borderId="15" xfId="0" applyFont="1" applyFill="1" applyBorder="1" applyAlignment="1">
      <alignment horizontal="center"/>
    </xf>
    <xf numFmtId="14" fontId="71" fillId="33" borderId="10" xfId="0" applyNumberFormat="1" applyFont="1" applyFill="1" applyBorder="1" applyAlignment="1">
      <alignment horizontal="center"/>
    </xf>
    <xf numFmtId="2" fontId="69" fillId="39" borderId="10" xfId="0" applyNumberFormat="1" applyFont="1" applyFill="1" applyBorder="1" applyAlignment="1">
      <alignment horizontal="center"/>
    </xf>
    <xf numFmtId="0" fontId="71" fillId="33" borderId="10" xfId="0" applyFont="1" applyFill="1" applyBorder="1" applyAlignment="1">
      <alignment horizontal="left"/>
    </xf>
    <xf numFmtId="0" fontId="71" fillId="0" borderId="15" xfId="0" applyFont="1" applyFill="1" applyBorder="1" applyAlignment="1">
      <alignment horizontal="left"/>
    </xf>
    <xf numFmtId="0" fontId="71" fillId="36" borderId="10" xfId="0" applyFont="1" applyFill="1" applyBorder="1" applyAlignment="1">
      <alignment horizontal="left"/>
    </xf>
    <xf numFmtId="0" fontId="70" fillId="0" borderId="14" xfId="0" applyFont="1" applyFill="1" applyBorder="1" applyAlignment="1">
      <alignment horizontal="left" vertical="center"/>
    </xf>
    <xf numFmtId="0" fontId="70" fillId="0" borderId="15" xfId="0" applyFont="1" applyFill="1" applyBorder="1" applyAlignment="1">
      <alignment/>
    </xf>
    <xf numFmtId="0" fontId="70" fillId="36" borderId="16" xfId="0" applyFont="1" applyFill="1" applyBorder="1" applyAlignment="1">
      <alignment horizontal="left" vertical="center"/>
    </xf>
    <xf numFmtId="14" fontId="71" fillId="36" borderId="15" xfId="0" applyNumberFormat="1" applyFont="1" applyFill="1" applyBorder="1" applyAlignment="1">
      <alignment horizontal="center"/>
    </xf>
    <xf numFmtId="0" fontId="70" fillId="36" borderId="10" xfId="0" applyFont="1" applyFill="1" applyBorder="1" applyAlignment="1">
      <alignment/>
    </xf>
    <xf numFmtId="0" fontId="70" fillId="36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70" fillId="0" borderId="16" xfId="0" applyFont="1" applyBorder="1" applyAlignment="1">
      <alignment vertical="center"/>
    </xf>
    <xf numFmtId="0" fontId="71" fillId="0" borderId="13" xfId="0" applyFont="1" applyBorder="1" applyAlignment="1">
      <alignment horizontal="center"/>
    </xf>
    <xf numFmtId="0" fontId="70" fillId="36" borderId="16" xfId="0" applyFont="1" applyFill="1" applyBorder="1" applyAlignment="1">
      <alignment vertical="center"/>
    </xf>
    <xf numFmtId="0" fontId="71" fillId="36" borderId="11" xfId="0" applyFont="1" applyFill="1" applyBorder="1" applyAlignment="1">
      <alignment horizontal="center"/>
    </xf>
    <xf numFmtId="0" fontId="70" fillId="0" borderId="12" xfId="0" applyFont="1" applyBorder="1" applyAlignment="1">
      <alignment vertical="center"/>
    </xf>
    <xf numFmtId="0" fontId="70" fillId="35" borderId="12" xfId="0" applyFont="1" applyFill="1" applyBorder="1" applyAlignment="1">
      <alignment vertical="center"/>
    </xf>
    <xf numFmtId="14" fontId="71" fillId="35" borderId="15" xfId="0" applyNumberFormat="1" applyFont="1" applyFill="1" applyBorder="1" applyAlignment="1">
      <alignment horizontal="center"/>
    </xf>
    <xf numFmtId="0" fontId="70" fillId="35" borderId="10" xfId="0" applyFont="1" applyFill="1" applyBorder="1" applyAlignment="1">
      <alignment/>
    </xf>
    <xf numFmtId="0" fontId="70" fillId="0" borderId="12" xfId="0" applyFont="1" applyBorder="1" applyAlignment="1">
      <alignment horizontal="left" vertical="center"/>
    </xf>
    <xf numFmtId="0" fontId="70" fillId="33" borderId="12" xfId="0" applyFont="1" applyFill="1" applyBorder="1" applyAlignment="1">
      <alignment vertical="center"/>
    </xf>
    <xf numFmtId="14" fontId="71" fillId="33" borderId="17" xfId="0" applyNumberFormat="1" applyFont="1" applyFill="1" applyBorder="1" applyAlignment="1">
      <alignment horizontal="center"/>
    </xf>
    <xf numFmtId="0" fontId="70" fillId="33" borderId="14" xfId="0" applyFont="1" applyFill="1" applyBorder="1" applyAlignment="1">
      <alignment/>
    </xf>
    <xf numFmtId="0" fontId="70" fillId="33" borderId="14" xfId="0" applyFont="1" applyFill="1" applyBorder="1" applyAlignment="1">
      <alignment horizontal="center"/>
    </xf>
    <xf numFmtId="0" fontId="71" fillId="33" borderId="13" xfId="0" applyFont="1" applyFill="1" applyBorder="1" applyAlignment="1">
      <alignment horizontal="center"/>
    </xf>
    <xf numFmtId="0" fontId="70" fillId="35" borderId="16" xfId="0" applyFont="1" applyFill="1" applyBorder="1" applyAlignment="1">
      <alignment vertical="center"/>
    </xf>
    <xf numFmtId="0" fontId="71" fillId="35" borderId="10" xfId="0" applyFont="1" applyFill="1" applyBorder="1" applyAlignment="1">
      <alignment/>
    </xf>
    <xf numFmtId="0" fontId="71" fillId="35" borderId="10" xfId="0" applyFont="1" applyFill="1" applyBorder="1" applyAlignment="1">
      <alignment horizontal="left"/>
    </xf>
    <xf numFmtId="14" fontId="71" fillId="0" borderId="10" xfId="0" applyNumberFormat="1" applyFont="1" applyBorder="1" applyAlignment="1">
      <alignment horizontal="center"/>
    </xf>
    <xf numFmtId="0" fontId="70" fillId="0" borderId="16" xfId="0" applyFont="1" applyBorder="1" applyAlignment="1">
      <alignment horizontal="left" vertical="center"/>
    </xf>
    <xf numFmtId="0" fontId="70" fillId="0" borderId="14" xfId="0" applyFont="1" applyBorder="1" applyAlignment="1">
      <alignment vertical="center"/>
    </xf>
    <xf numFmtId="0" fontId="70" fillId="33" borderId="15" xfId="0" applyFont="1" applyFill="1" applyBorder="1" applyAlignment="1">
      <alignment/>
    </xf>
    <xf numFmtId="0" fontId="70" fillId="0" borderId="12" xfId="0" applyFont="1" applyFill="1" applyBorder="1" applyAlignment="1">
      <alignment vertical="center"/>
    </xf>
    <xf numFmtId="0" fontId="71" fillId="0" borderId="11" xfId="0" applyFont="1" applyFill="1" applyBorder="1" applyAlignment="1">
      <alignment horizontal="center"/>
    </xf>
    <xf numFmtId="0" fontId="71" fillId="0" borderId="15" xfId="0" applyFont="1" applyBorder="1" applyAlignment="1">
      <alignment horizontal="left"/>
    </xf>
    <xf numFmtId="0" fontId="71" fillId="0" borderId="0" xfId="0" applyFont="1" applyAlignment="1">
      <alignment horizontal="left"/>
    </xf>
    <xf numFmtId="2" fontId="0" fillId="0" borderId="16" xfId="0" applyNumberFormat="1" applyFont="1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0" fontId="70" fillId="33" borderId="10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vertical="center"/>
    </xf>
    <xf numFmtId="0" fontId="69" fillId="35" borderId="10" xfId="0" applyFont="1" applyFill="1" applyBorder="1" applyAlignment="1">
      <alignment horizontal="center"/>
    </xf>
    <xf numFmtId="0" fontId="69" fillId="35" borderId="10" xfId="0" applyFont="1" applyFill="1" applyBorder="1" applyAlignment="1">
      <alignment horizontal="right"/>
    </xf>
    <xf numFmtId="0" fontId="7" fillId="40" borderId="10" xfId="0" applyFont="1" applyFill="1" applyBorder="1" applyAlignment="1">
      <alignment horizontal="left"/>
    </xf>
    <xf numFmtId="0" fontId="73" fillId="40" borderId="16" xfId="0" applyFont="1" applyFill="1" applyBorder="1" applyAlignment="1">
      <alignment vertical="center"/>
    </xf>
    <xf numFmtId="14" fontId="69" fillId="40" borderId="15" xfId="0" applyNumberFormat="1" applyFont="1" applyFill="1" applyBorder="1" applyAlignment="1">
      <alignment horizontal="center"/>
    </xf>
    <xf numFmtId="0" fontId="73" fillId="40" borderId="10" xfId="0" applyFont="1" applyFill="1" applyBorder="1" applyAlignment="1">
      <alignment horizontal="center"/>
    </xf>
    <xf numFmtId="0" fontId="69" fillId="40" borderId="11" xfId="0" applyFont="1" applyFill="1" applyBorder="1" applyAlignment="1">
      <alignment horizontal="center"/>
    </xf>
    <xf numFmtId="0" fontId="73" fillId="40" borderId="16" xfId="0" applyFont="1" applyFill="1" applyBorder="1" applyAlignment="1">
      <alignment horizontal="left" vertical="center"/>
    </xf>
    <xf numFmtId="0" fontId="69" fillId="40" borderId="10" xfId="0" applyFont="1" applyFill="1" applyBorder="1" applyAlignment="1">
      <alignment horizontal="left"/>
    </xf>
    <xf numFmtId="0" fontId="73" fillId="40" borderId="15" xfId="0" applyFont="1" applyFill="1" applyBorder="1" applyAlignment="1">
      <alignment horizontal="center"/>
    </xf>
    <xf numFmtId="0" fontId="73" fillId="35" borderId="12" xfId="0" applyFont="1" applyFill="1" applyBorder="1" applyAlignment="1">
      <alignment vertical="center"/>
    </xf>
    <xf numFmtId="14" fontId="69" fillId="35" borderId="15" xfId="0" applyNumberFormat="1" applyFont="1" applyFill="1" applyBorder="1" applyAlignment="1">
      <alignment horizontal="center"/>
    </xf>
    <xf numFmtId="0" fontId="73" fillId="35" borderId="15" xfId="0" applyFont="1" applyFill="1" applyBorder="1" applyAlignment="1">
      <alignment horizontal="center"/>
    </xf>
    <xf numFmtId="0" fontId="73" fillId="35" borderId="10" xfId="0" applyFont="1" applyFill="1" applyBorder="1" applyAlignment="1">
      <alignment horizontal="center"/>
    </xf>
    <xf numFmtId="0" fontId="69" fillId="35" borderId="10" xfId="0" applyFont="1" applyFill="1" applyBorder="1" applyAlignment="1">
      <alignment horizontal="left"/>
    </xf>
    <xf numFmtId="0" fontId="73" fillId="36" borderId="16" xfId="0" applyFont="1" applyFill="1" applyBorder="1" applyAlignment="1">
      <alignment vertical="center"/>
    </xf>
    <xf numFmtId="14" fontId="69" fillId="36" borderId="15" xfId="0" applyNumberFormat="1" applyFont="1" applyFill="1" applyBorder="1" applyAlignment="1">
      <alignment horizontal="center"/>
    </xf>
    <xf numFmtId="0" fontId="73" fillId="36" borderId="10" xfId="0" applyFont="1" applyFill="1" applyBorder="1" applyAlignment="1">
      <alignment horizontal="center"/>
    </xf>
    <xf numFmtId="0" fontId="69" fillId="36" borderId="11" xfId="0" applyFont="1" applyFill="1" applyBorder="1" applyAlignment="1">
      <alignment horizontal="center"/>
    </xf>
    <xf numFmtId="0" fontId="69" fillId="36" borderId="10" xfId="0" applyFont="1" applyFill="1" applyBorder="1" applyAlignment="1">
      <alignment horizontal="left"/>
    </xf>
    <xf numFmtId="0" fontId="73" fillId="40" borderId="10" xfId="0" applyFont="1" applyFill="1" applyBorder="1" applyAlignment="1">
      <alignment horizontal="left"/>
    </xf>
    <xf numFmtId="0" fontId="73" fillId="35" borderId="16" xfId="0" applyFont="1" applyFill="1" applyBorder="1" applyAlignment="1">
      <alignment vertical="center"/>
    </xf>
    <xf numFmtId="0" fontId="73" fillId="36" borderId="16" xfId="0" applyFont="1" applyFill="1" applyBorder="1" applyAlignment="1">
      <alignment horizontal="left" vertical="center"/>
    </xf>
    <xf numFmtId="2" fontId="69" fillId="36" borderId="10" xfId="0" applyNumberFormat="1" applyFont="1" applyFill="1" applyBorder="1" applyAlignment="1">
      <alignment horizontal="center"/>
    </xf>
    <xf numFmtId="0" fontId="73" fillId="39" borderId="14" xfId="0" applyFont="1" applyFill="1" applyBorder="1" applyAlignment="1">
      <alignment horizontal="left" vertical="center"/>
    </xf>
    <xf numFmtId="14" fontId="69" fillId="39" borderId="15" xfId="0" applyNumberFormat="1" applyFont="1" applyFill="1" applyBorder="1" applyAlignment="1">
      <alignment horizontal="center"/>
    </xf>
    <xf numFmtId="0" fontId="74" fillId="39" borderId="10" xfId="0" applyFont="1" applyFill="1" applyBorder="1" applyAlignment="1">
      <alignment/>
    </xf>
    <xf numFmtId="0" fontId="73" fillId="39" borderId="10" xfId="0" applyFont="1" applyFill="1" applyBorder="1" applyAlignment="1">
      <alignment horizontal="center"/>
    </xf>
    <xf numFmtId="0" fontId="69" fillId="39" borderId="10" xfId="0" applyFont="1" applyFill="1" applyBorder="1" applyAlignment="1">
      <alignment horizontal="left"/>
    </xf>
    <xf numFmtId="2" fontId="69" fillId="35" borderId="10" xfId="0" applyNumberFormat="1" applyFont="1" applyFill="1" applyBorder="1" applyAlignment="1">
      <alignment horizontal="left" indent="2"/>
    </xf>
    <xf numFmtId="2" fontId="69" fillId="35" borderId="10" xfId="0" applyNumberFormat="1" applyFont="1" applyFill="1" applyBorder="1" applyAlignment="1">
      <alignment horizontal="center"/>
    </xf>
    <xf numFmtId="14" fontId="69" fillId="35" borderId="10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vertical="center"/>
    </xf>
    <xf numFmtId="0" fontId="0" fillId="37" borderId="0" xfId="0" applyFont="1" applyFill="1" applyAlignment="1">
      <alignment/>
    </xf>
    <xf numFmtId="0" fontId="0" fillId="37" borderId="11" xfId="0" applyFill="1" applyBorder="1" applyAlignment="1">
      <alignment horizontal="center"/>
    </xf>
    <xf numFmtId="14" fontId="0" fillId="37" borderId="10" xfId="0" applyNumberFormat="1" applyFont="1" applyFill="1" applyBorder="1" applyAlignment="1">
      <alignment horizontal="center"/>
    </xf>
    <xf numFmtId="0" fontId="73" fillId="41" borderId="10" xfId="0" applyFont="1" applyFill="1" applyBorder="1" applyAlignment="1">
      <alignment horizontal="center"/>
    </xf>
    <xf numFmtId="2" fontId="69" fillId="41" borderId="10" xfId="0" applyNumberFormat="1" applyFont="1" applyFill="1" applyBorder="1" applyAlignment="1">
      <alignment horizontal="center"/>
    </xf>
    <xf numFmtId="0" fontId="69" fillId="41" borderId="1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14" fontId="69" fillId="33" borderId="15" xfId="0" applyNumberFormat="1" applyFont="1" applyFill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left"/>
    </xf>
    <xf numFmtId="0" fontId="73" fillId="0" borderId="12" xfId="0" applyFont="1" applyBorder="1" applyAlignment="1">
      <alignment vertical="center"/>
    </xf>
    <xf numFmtId="0" fontId="73" fillId="0" borderId="1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5" xfId="0" applyFont="1" applyBorder="1" applyAlignment="1">
      <alignment horizontal="left"/>
    </xf>
    <xf numFmtId="0" fontId="73" fillId="0" borderId="12" xfId="0" applyFont="1" applyBorder="1" applyAlignment="1">
      <alignment horizontal="left" vertical="center"/>
    </xf>
    <xf numFmtId="14" fontId="69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74" fillId="40" borderId="10" xfId="0" applyFont="1" applyFill="1" applyBorder="1" applyAlignment="1">
      <alignment/>
    </xf>
    <xf numFmtId="0" fontId="74" fillId="36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74" fillId="35" borderId="10" xfId="0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74" fillId="0" borderId="10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73" fillId="41" borderId="14" xfId="0" applyFont="1" applyFill="1" applyBorder="1" applyAlignment="1">
      <alignment horizontal="left" vertical="center"/>
    </xf>
    <xf numFmtId="14" fontId="69" fillId="41" borderId="15" xfId="0" applyNumberFormat="1" applyFont="1" applyFill="1" applyBorder="1" applyAlignment="1">
      <alignment horizontal="center"/>
    </xf>
    <xf numFmtId="0" fontId="73" fillId="35" borderId="10" xfId="0" applyFont="1" applyFill="1" applyBorder="1" applyAlignment="1">
      <alignment horizontal="left"/>
    </xf>
    <xf numFmtId="0" fontId="73" fillId="41" borderId="10" xfId="0" applyFont="1" applyFill="1" applyBorder="1" applyAlignment="1">
      <alignment/>
    </xf>
    <xf numFmtId="0" fontId="5" fillId="37" borderId="16" xfId="0" applyFont="1" applyFill="1" applyBorder="1" applyAlignment="1">
      <alignment horizontal="left" vertical="center"/>
    </xf>
    <xf numFmtId="0" fontId="73" fillId="33" borderId="12" xfId="0" applyFont="1" applyFill="1" applyBorder="1" applyAlignment="1">
      <alignment horizontal="left" vertical="center"/>
    </xf>
    <xf numFmtId="14" fontId="69" fillId="33" borderId="10" xfId="0" applyNumberFormat="1" applyFont="1" applyFill="1" applyBorder="1" applyAlignment="1">
      <alignment horizontal="center"/>
    </xf>
    <xf numFmtId="0" fontId="69" fillId="0" borderId="0" xfId="0" applyFont="1" applyAlignment="1">
      <alignment/>
    </xf>
    <xf numFmtId="0" fontId="69" fillId="34" borderId="0" xfId="0" applyFont="1" applyFill="1" applyAlignment="1">
      <alignment/>
    </xf>
    <xf numFmtId="0" fontId="73" fillId="39" borderId="10" xfId="0" applyFont="1" applyFill="1" applyBorder="1" applyAlignment="1">
      <alignment horizontal="left" vertical="center"/>
    </xf>
    <xf numFmtId="0" fontId="73" fillId="39" borderId="15" xfId="0" applyFont="1" applyFill="1" applyBorder="1" applyAlignment="1">
      <alignment horizontal="center"/>
    </xf>
    <xf numFmtId="0" fontId="73" fillId="39" borderId="11" xfId="0" applyFont="1" applyFill="1" applyBorder="1" applyAlignment="1">
      <alignment horizontal="center"/>
    </xf>
    <xf numFmtId="14" fontId="69" fillId="37" borderId="10" xfId="50" applyNumberFormat="1" applyFont="1" applyFill="1" applyBorder="1" applyAlignment="1">
      <alignment horizontal="center"/>
      <protection/>
    </xf>
    <xf numFmtId="0" fontId="74" fillId="37" borderId="10" xfId="50" applyFont="1" applyFill="1" applyBorder="1" applyAlignment="1">
      <alignment/>
      <protection/>
    </xf>
    <xf numFmtId="0" fontId="73" fillId="37" borderId="10" xfId="50" applyFont="1" applyFill="1" applyBorder="1" applyAlignment="1">
      <alignment horizontal="center"/>
      <protection/>
    </xf>
    <xf numFmtId="0" fontId="69" fillId="37" borderId="10" xfId="50" applyFont="1" applyFill="1" applyBorder="1" applyAlignment="1">
      <alignment horizontal="center"/>
      <protection/>
    </xf>
    <xf numFmtId="2" fontId="69" fillId="37" borderId="10" xfId="50" applyNumberFormat="1" applyFont="1" applyFill="1" applyBorder="1" applyAlignment="1">
      <alignment horizontal="center" vertical="center"/>
      <protection/>
    </xf>
    <xf numFmtId="0" fontId="69" fillId="37" borderId="10" xfId="50" applyFont="1" applyFill="1" applyBorder="1" applyAlignment="1">
      <alignment horizontal="left"/>
      <protection/>
    </xf>
    <xf numFmtId="0" fontId="73" fillId="33" borderId="10" xfId="0" applyFont="1" applyFill="1" applyBorder="1" applyAlignment="1">
      <alignment horizontal="left" vertical="center"/>
    </xf>
    <xf numFmtId="0" fontId="73" fillId="0" borderId="14" xfId="0" applyFont="1" applyFill="1" applyBorder="1" applyAlignment="1">
      <alignment horizontal="left" vertical="center"/>
    </xf>
    <xf numFmtId="14" fontId="69" fillId="0" borderId="15" xfId="0" applyNumberFormat="1" applyFont="1" applyFill="1" applyBorder="1" applyAlignment="1">
      <alignment horizontal="center"/>
    </xf>
    <xf numFmtId="0" fontId="73" fillId="0" borderId="15" xfId="0" applyFont="1" applyFill="1" applyBorder="1" applyAlignment="1">
      <alignment/>
    </xf>
    <xf numFmtId="0" fontId="69" fillId="0" borderId="15" xfId="0" applyFont="1" applyFill="1" applyBorder="1" applyAlignment="1">
      <alignment horizontal="left"/>
    </xf>
    <xf numFmtId="0" fontId="74" fillId="37" borderId="10" xfId="50" applyFont="1" applyFill="1" applyBorder="1" applyAlignment="1">
      <alignment horizontal="left"/>
      <protection/>
    </xf>
    <xf numFmtId="0" fontId="73" fillId="0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0" fontId="73" fillId="37" borderId="10" xfId="0" applyFont="1" applyFill="1" applyBorder="1" applyAlignment="1">
      <alignment horizontal="center"/>
    </xf>
    <xf numFmtId="14" fontId="69" fillId="37" borderId="15" xfId="0" applyNumberFormat="1" applyFont="1" applyFill="1" applyBorder="1" applyAlignment="1">
      <alignment horizontal="center"/>
    </xf>
    <xf numFmtId="0" fontId="74" fillId="37" borderId="10" xfId="0" applyFont="1" applyFill="1" applyBorder="1" applyAlignment="1">
      <alignment/>
    </xf>
    <xf numFmtId="2" fontId="75" fillId="0" borderId="10" xfId="0" applyNumberFormat="1" applyFont="1" applyBorder="1" applyAlignment="1">
      <alignment horizontal="center"/>
    </xf>
    <xf numFmtId="0" fontId="73" fillId="33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4" xfId="0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14" fontId="0" fillId="37" borderId="12" xfId="0" applyNumberFormat="1" applyFill="1" applyBorder="1" applyAlignment="1">
      <alignment horizontal="center"/>
    </xf>
    <xf numFmtId="0" fontId="2" fillId="37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69" fillId="0" borderId="10" xfId="0" applyFont="1" applyBorder="1" applyAlignment="1">
      <alignment horizontal="center"/>
    </xf>
    <xf numFmtId="0" fontId="5" fillId="37" borderId="14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14" fontId="76" fillId="37" borderId="10" xfId="0" applyNumberFormat="1" applyFont="1" applyFill="1" applyBorder="1" applyAlignment="1">
      <alignment horizontal="center"/>
    </xf>
    <xf numFmtId="0" fontId="77" fillId="37" borderId="10" xfId="0" applyFont="1" applyFill="1" applyBorder="1" applyAlignment="1">
      <alignment/>
    </xf>
    <xf numFmtId="0" fontId="77" fillId="37" borderId="10" xfId="0" applyFont="1" applyFill="1" applyBorder="1" applyAlignment="1">
      <alignment horizontal="center"/>
    </xf>
    <xf numFmtId="0" fontId="78" fillId="37" borderId="10" xfId="0" applyFont="1" applyFill="1" applyBorder="1" applyAlignment="1">
      <alignment/>
    </xf>
    <xf numFmtId="2" fontId="76" fillId="37" borderId="10" xfId="0" applyNumberFormat="1" applyFont="1" applyFill="1" applyBorder="1" applyAlignment="1">
      <alignment horizontal="center"/>
    </xf>
    <xf numFmtId="0" fontId="77" fillId="37" borderId="10" xfId="0" applyFont="1" applyFill="1" applyBorder="1" applyAlignment="1">
      <alignment/>
    </xf>
    <xf numFmtId="0" fontId="78" fillId="37" borderId="10" xfId="0" applyFont="1" applyFill="1" applyBorder="1" applyAlignment="1">
      <alignment horizontal="left"/>
    </xf>
    <xf numFmtId="0" fontId="69" fillId="42" borderId="10" xfId="0" applyFont="1" applyFill="1" applyBorder="1" applyAlignment="1">
      <alignment horizontal="left"/>
    </xf>
    <xf numFmtId="14" fontId="69" fillId="42" borderId="10" xfId="0" applyNumberFormat="1" applyFont="1" applyFill="1" applyBorder="1" applyAlignment="1">
      <alignment horizontal="center"/>
    </xf>
    <xf numFmtId="0" fontId="74" fillId="42" borderId="10" xfId="0" applyFont="1" applyFill="1" applyBorder="1" applyAlignment="1">
      <alignment horizontal="left"/>
    </xf>
    <xf numFmtId="0" fontId="69" fillId="42" borderId="10" xfId="0" applyFont="1" applyFill="1" applyBorder="1" applyAlignment="1">
      <alignment horizontal="center"/>
    </xf>
    <xf numFmtId="2" fontId="69" fillId="42" borderId="10" xfId="0" applyNumberFormat="1" applyFont="1" applyFill="1" applyBorder="1" applyAlignment="1">
      <alignment horizontal="left" indent="2"/>
    </xf>
    <xf numFmtId="2" fontId="69" fillId="42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8" xfId="0" applyBorder="1" applyAlignment="1">
      <alignment/>
    </xf>
    <xf numFmtId="14" fontId="0" fillId="37" borderId="21" xfId="0" applyNumberFormat="1" applyFill="1" applyBorder="1" applyAlignment="1">
      <alignment horizontal="center"/>
    </xf>
    <xf numFmtId="14" fontId="0" fillId="37" borderId="14" xfId="0" applyNumberForma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left"/>
    </xf>
    <xf numFmtId="14" fontId="0" fillId="41" borderId="15" xfId="0" applyNumberFormat="1" applyFont="1" applyFill="1" applyBorder="1" applyAlignment="1">
      <alignment horizontal="center"/>
    </xf>
    <xf numFmtId="0" fontId="5" fillId="41" borderId="10" xfId="0" applyFont="1" applyFill="1" applyBorder="1" applyAlignment="1">
      <alignment/>
    </xf>
    <xf numFmtId="0" fontId="0" fillId="41" borderId="10" xfId="0" applyFill="1" applyBorder="1" applyAlignment="1">
      <alignment horizontal="center"/>
    </xf>
    <xf numFmtId="0" fontId="79" fillId="41" borderId="10" xfId="0" applyFont="1" applyFill="1" applyBorder="1" applyAlignment="1">
      <alignment/>
    </xf>
    <xf numFmtId="0" fontId="80" fillId="41" borderId="10" xfId="0" applyFont="1" applyFill="1" applyBorder="1" applyAlignment="1">
      <alignment horizontal="center"/>
    </xf>
    <xf numFmtId="2" fontId="81" fillId="41" borderId="10" xfId="0" applyNumberFormat="1" applyFont="1" applyFill="1" applyBorder="1" applyAlignment="1">
      <alignment horizontal="center"/>
    </xf>
    <xf numFmtId="0" fontId="82" fillId="0" borderId="10" xfId="0" applyFont="1" applyBorder="1" applyAlignment="1">
      <alignment/>
    </xf>
    <xf numFmtId="0" fontId="81" fillId="41" borderId="10" xfId="0" applyFont="1" applyFill="1" applyBorder="1" applyAlignment="1">
      <alignment horizontal="left"/>
    </xf>
    <xf numFmtId="0" fontId="80" fillId="41" borderId="14" xfId="0" applyFont="1" applyFill="1" applyBorder="1" applyAlignment="1">
      <alignment horizontal="left" vertical="center"/>
    </xf>
    <xf numFmtId="14" fontId="81" fillId="41" borderId="15" xfId="0" applyNumberFormat="1" applyFont="1" applyFill="1" applyBorder="1" applyAlignment="1">
      <alignment horizontal="center"/>
    </xf>
    <xf numFmtId="0" fontId="83" fillId="0" borderId="10" xfId="0" applyFont="1" applyBorder="1" applyAlignment="1">
      <alignment/>
    </xf>
    <xf numFmtId="0" fontId="15" fillId="37" borderId="10" xfId="0" applyFont="1" applyFill="1" applyBorder="1" applyAlignment="1">
      <alignment/>
    </xf>
    <xf numFmtId="2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/>
    </xf>
    <xf numFmtId="0" fontId="5" fillId="41" borderId="16" xfId="0" applyFont="1" applyFill="1" applyBorder="1" applyAlignment="1">
      <alignment horizontal="left" vertical="center"/>
    </xf>
    <xf numFmtId="14" fontId="0" fillId="41" borderId="15" xfId="0" applyNumberForma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69" fillId="41" borderId="11" xfId="0" applyFont="1" applyFill="1" applyBorder="1" applyAlignment="1">
      <alignment horizontal="center"/>
    </xf>
    <xf numFmtId="0" fontId="71" fillId="41" borderId="10" xfId="0" applyFont="1" applyFill="1" applyBorder="1" applyAlignment="1">
      <alignment horizontal="left"/>
    </xf>
    <xf numFmtId="14" fontId="69" fillId="41" borderId="10" xfId="0" applyNumberFormat="1" applyFont="1" applyFill="1" applyBorder="1" applyAlignment="1">
      <alignment horizontal="center"/>
    </xf>
    <xf numFmtId="0" fontId="74" fillId="41" borderId="10" xfId="0" applyFont="1" applyFill="1" applyBorder="1" applyAlignment="1">
      <alignment/>
    </xf>
    <xf numFmtId="0" fontId="69" fillId="41" borderId="10" xfId="0" applyFont="1" applyFill="1" applyBorder="1" applyAlignment="1">
      <alignment horizontal="center"/>
    </xf>
    <xf numFmtId="0" fontId="73" fillId="41" borderId="16" xfId="0" applyFont="1" applyFill="1" applyBorder="1" applyAlignment="1">
      <alignment vertical="center"/>
    </xf>
    <xf numFmtId="0" fontId="73" fillId="41" borderId="15" xfId="0" applyFont="1" applyFill="1" applyBorder="1" applyAlignment="1">
      <alignment horizontal="center"/>
    </xf>
    <xf numFmtId="0" fontId="84" fillId="41" borderId="10" xfId="0" applyFont="1" applyFill="1" applyBorder="1" applyAlignment="1">
      <alignment/>
    </xf>
    <xf numFmtId="14" fontId="84" fillId="41" borderId="10" xfId="0" applyNumberFormat="1" applyFont="1" applyFill="1" applyBorder="1" applyAlignment="1">
      <alignment horizontal="center"/>
    </xf>
    <xf numFmtId="0" fontId="85" fillId="41" borderId="10" xfId="0" applyFont="1" applyFill="1" applyBorder="1" applyAlignment="1">
      <alignment/>
    </xf>
    <xf numFmtId="0" fontId="84" fillId="41" borderId="10" xfId="0" applyFont="1" applyFill="1" applyBorder="1" applyAlignment="1">
      <alignment horizontal="center"/>
    </xf>
    <xf numFmtId="2" fontId="84" fillId="41" borderId="10" xfId="0" applyNumberFormat="1" applyFont="1" applyFill="1" applyBorder="1" applyAlignment="1">
      <alignment horizontal="center"/>
    </xf>
    <xf numFmtId="0" fontId="84" fillId="41" borderId="10" xfId="0" applyFont="1" applyFill="1" applyBorder="1" applyAlignment="1">
      <alignment horizontal="left"/>
    </xf>
    <xf numFmtId="0" fontId="86" fillId="41" borderId="10" xfId="0" applyFont="1" applyFill="1" applyBorder="1" applyAlignment="1">
      <alignment horizontal="center"/>
    </xf>
    <xf numFmtId="0" fontId="84" fillId="41" borderId="11" xfId="0" applyFont="1" applyFill="1" applyBorder="1" applyAlignment="1">
      <alignment horizontal="center"/>
    </xf>
    <xf numFmtId="0" fontId="86" fillId="41" borderId="10" xfId="0" applyFont="1" applyFill="1" applyBorder="1" applyAlignment="1">
      <alignment/>
    </xf>
    <xf numFmtId="0" fontId="73" fillId="41" borderId="16" xfId="0" applyFont="1" applyFill="1" applyBorder="1" applyAlignment="1">
      <alignment/>
    </xf>
    <xf numFmtId="0" fontId="77" fillId="37" borderId="1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1" fillId="41" borderId="10" xfId="0" applyFont="1" applyFill="1" applyBorder="1" applyAlignment="1">
      <alignment vertical="center"/>
    </xf>
    <xf numFmtId="14" fontId="71" fillId="41" borderId="10" xfId="0" applyNumberFormat="1" applyFont="1" applyFill="1" applyBorder="1" applyAlignment="1">
      <alignment horizontal="center" vertical="center"/>
    </xf>
    <xf numFmtId="0" fontId="72" fillId="41" borderId="10" xfId="0" applyFont="1" applyFill="1" applyBorder="1" applyAlignment="1">
      <alignment vertical="center"/>
    </xf>
    <xf numFmtId="0" fontId="70" fillId="41" borderId="10" xfId="0" applyFont="1" applyFill="1" applyBorder="1" applyAlignment="1">
      <alignment horizontal="center" vertical="center"/>
    </xf>
    <xf numFmtId="2" fontId="71" fillId="41" borderId="10" xfId="0" applyNumberFormat="1" applyFont="1" applyFill="1" applyBorder="1" applyAlignment="1">
      <alignment horizontal="center" vertical="center"/>
    </xf>
    <xf numFmtId="0" fontId="71" fillId="41" borderId="10" xfId="0" applyFont="1" applyFill="1" applyBorder="1" applyAlignment="1">
      <alignment horizontal="left" vertical="center" wrapText="1"/>
    </xf>
    <xf numFmtId="0" fontId="5" fillId="37" borderId="16" xfId="0" applyFont="1" applyFill="1" applyBorder="1" applyAlignment="1">
      <alignment/>
    </xf>
    <xf numFmtId="0" fontId="82" fillId="0" borderId="12" xfId="0" applyFont="1" applyBorder="1" applyAlignment="1">
      <alignment/>
    </xf>
    <xf numFmtId="0" fontId="2" fillId="43" borderId="10" xfId="0" applyFont="1" applyFill="1" applyBorder="1" applyAlignment="1">
      <alignment/>
    </xf>
    <xf numFmtId="0" fontId="0" fillId="43" borderId="10" xfId="0" applyFill="1" applyBorder="1" applyAlignment="1">
      <alignment horizontal="center"/>
    </xf>
    <xf numFmtId="0" fontId="7" fillId="39" borderId="10" xfId="0" applyFont="1" applyFill="1" applyBorder="1" applyAlignment="1">
      <alignment horizontal="right"/>
    </xf>
    <xf numFmtId="14" fontId="0" fillId="43" borderId="10" xfId="0" applyNumberFormat="1" applyFill="1" applyBorder="1" applyAlignment="1">
      <alignment horizontal="center"/>
    </xf>
    <xf numFmtId="0" fontId="5" fillId="43" borderId="10" xfId="0" applyFont="1" applyFill="1" applyBorder="1" applyAlignment="1">
      <alignment/>
    </xf>
    <xf numFmtId="0" fontId="5" fillId="39" borderId="0" xfId="0" applyFont="1" applyFill="1" applyBorder="1" applyAlignment="1">
      <alignment vertical="center"/>
    </xf>
    <xf numFmtId="14" fontId="0" fillId="39" borderId="10" xfId="0" applyNumberForma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5" fillId="39" borderId="10" xfId="0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5" fillId="43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86" fillId="41" borderId="12" xfId="0" applyFont="1" applyFill="1" applyBorder="1" applyAlignment="1">
      <alignment/>
    </xf>
    <xf numFmtId="0" fontId="82" fillId="37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82" fillId="0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Fill="1" applyBorder="1" applyAlignment="1">
      <alignment vertical="center"/>
    </xf>
    <xf numFmtId="0" fontId="5" fillId="43" borderId="16" xfId="0" applyFont="1" applyFill="1" applyBorder="1" applyAlignment="1">
      <alignment/>
    </xf>
    <xf numFmtId="14" fontId="5" fillId="37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14" fontId="5" fillId="43" borderId="10" xfId="0" applyNumberFormat="1" applyFont="1" applyFill="1" applyBorder="1" applyAlignment="1">
      <alignment horizontal="center"/>
    </xf>
    <xf numFmtId="0" fontId="5" fillId="43" borderId="10" xfId="0" applyFont="1" applyFill="1" applyBorder="1" applyAlignment="1">
      <alignment/>
    </xf>
    <xf numFmtId="0" fontId="5" fillId="43" borderId="10" xfId="0" applyFont="1" applyFill="1" applyBorder="1" applyAlignment="1">
      <alignment horizontal="center"/>
    </xf>
    <xf numFmtId="14" fontId="77" fillId="37" borderId="10" xfId="0" applyNumberFormat="1" applyFont="1" applyFill="1" applyBorder="1" applyAlignment="1">
      <alignment horizontal="center"/>
    </xf>
    <xf numFmtId="0" fontId="77" fillId="37" borderId="10" xfId="0" applyFont="1" applyFill="1" applyBorder="1" applyAlignment="1">
      <alignment horizontal="left"/>
    </xf>
    <xf numFmtId="14" fontId="73" fillId="41" borderId="10" xfId="0" applyNumberFormat="1" applyFont="1" applyFill="1" applyBorder="1" applyAlignment="1">
      <alignment horizontal="center"/>
    </xf>
    <xf numFmtId="0" fontId="73" fillId="41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82" fillId="37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2" fillId="0" borderId="1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71" fillId="41" borderId="10" xfId="0" applyNumberFormat="1" applyFon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16" fontId="71" fillId="0" borderId="0" xfId="0" applyNumberFormat="1" applyFont="1" applyAlignment="1">
      <alignment/>
    </xf>
    <xf numFmtId="0" fontId="2" fillId="38" borderId="10" xfId="0" applyFont="1" applyFill="1" applyBorder="1" applyAlignment="1">
      <alignment/>
    </xf>
    <xf numFmtId="2" fontId="6" fillId="0" borderId="16" xfId="0" applyNumberFormat="1" applyFont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5" fillId="38" borderId="10" xfId="0" applyFont="1" applyFill="1" applyBorder="1" applyAlignment="1">
      <alignment/>
    </xf>
    <xf numFmtId="2" fontId="0" fillId="37" borderId="14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5" fillId="41" borderId="10" xfId="0" applyFont="1" applyFill="1" applyBorder="1" applyAlignment="1">
      <alignment/>
    </xf>
    <xf numFmtId="14" fontId="0" fillId="41" borderId="10" xfId="0" applyNumberFormat="1" applyFill="1" applyBorder="1" applyAlignment="1">
      <alignment horizontal="center"/>
    </xf>
    <xf numFmtId="2" fontId="0" fillId="41" borderId="10" xfId="0" applyNumberFormat="1" applyFill="1" applyBorder="1" applyAlignment="1">
      <alignment horizontal="center"/>
    </xf>
    <xf numFmtId="0" fontId="0" fillId="41" borderId="10" xfId="0" applyFill="1" applyBorder="1" applyAlignment="1">
      <alignment horizontal="left"/>
    </xf>
    <xf numFmtId="0" fontId="5" fillId="41" borderId="14" xfId="0" applyFont="1" applyFill="1" applyBorder="1" applyAlignment="1">
      <alignment horizontal="left" vertical="center"/>
    </xf>
    <xf numFmtId="2" fontId="0" fillId="37" borderId="14" xfId="0" applyNumberForma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38" borderId="10" xfId="0" applyNumberFormat="1" applyFill="1" applyBorder="1" applyAlignment="1">
      <alignment horizontal="center"/>
    </xf>
    <xf numFmtId="2" fontId="0" fillId="37" borderId="12" xfId="0" applyNumberFormat="1" applyFill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37" borderId="12" xfId="0" applyNumberFormat="1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69" fillId="36" borderId="12" xfId="0" applyNumberFormat="1" applyFont="1" applyFill="1" applyBorder="1" applyAlignment="1">
      <alignment horizontal="center"/>
    </xf>
    <xf numFmtId="2" fontId="69" fillId="36" borderId="14" xfId="0" applyNumberFormat="1" applyFont="1" applyFill="1" applyBorder="1" applyAlignment="1">
      <alignment horizontal="center"/>
    </xf>
    <xf numFmtId="2" fontId="69" fillId="37" borderId="12" xfId="0" applyNumberFormat="1" applyFont="1" applyFill="1" applyBorder="1" applyAlignment="1">
      <alignment horizontal="center"/>
    </xf>
    <xf numFmtId="2" fontId="69" fillId="37" borderId="16" xfId="0" applyNumberFormat="1" applyFont="1" applyFill="1" applyBorder="1" applyAlignment="1">
      <alignment horizontal="center"/>
    </xf>
    <xf numFmtId="2" fontId="69" fillId="37" borderId="14" xfId="0" applyNumberFormat="1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6" fillId="35" borderId="12" xfId="0" applyNumberFormat="1" applyFont="1" applyFill="1" applyBorder="1" applyAlignment="1">
      <alignment horizontal="center"/>
    </xf>
    <xf numFmtId="2" fontId="6" fillId="41" borderId="14" xfId="0" applyNumberFormat="1" applyFon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2" fontId="0" fillId="35" borderId="14" xfId="0" applyNumberForma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71" fillId="0" borderId="12" xfId="0" applyNumberFormat="1" applyFont="1" applyBorder="1" applyAlignment="1">
      <alignment horizontal="center"/>
    </xf>
    <xf numFmtId="2" fontId="71" fillId="0" borderId="14" xfId="0" applyNumberFormat="1" applyFon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77" fillId="37" borderId="12" xfId="0" applyNumberFormat="1" applyFont="1" applyFill="1" applyBorder="1" applyAlignment="1">
      <alignment horizontal="center" vertical="center"/>
    </xf>
    <xf numFmtId="2" fontId="77" fillId="37" borderId="16" xfId="0" applyNumberFormat="1" applyFont="1" applyFill="1" applyBorder="1" applyAlignment="1">
      <alignment horizontal="center" vertical="center"/>
    </xf>
    <xf numFmtId="2" fontId="77" fillId="37" borderId="14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37" borderId="12" xfId="0" applyNumberFormat="1" applyFill="1" applyBorder="1" applyAlignment="1">
      <alignment horizontal="center" vertical="center"/>
    </xf>
    <xf numFmtId="2" fontId="0" fillId="37" borderId="14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37" borderId="16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69" fillId="0" borderId="10" xfId="0" applyNumberFormat="1" applyFont="1" applyBorder="1" applyAlignment="1">
      <alignment horizontal="center" vertical="center"/>
    </xf>
    <xf numFmtId="2" fontId="69" fillId="0" borderId="12" xfId="0" applyNumberFormat="1" applyFont="1" applyBorder="1" applyAlignment="1">
      <alignment horizontal="center" vertical="center"/>
    </xf>
    <xf numFmtId="2" fontId="69" fillId="0" borderId="14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76" fillId="0" borderId="12" xfId="0" applyNumberFormat="1" applyFont="1" applyBorder="1" applyAlignment="1">
      <alignment horizontal="center" vertical="center"/>
    </xf>
    <xf numFmtId="2" fontId="76" fillId="0" borderId="16" xfId="0" applyNumberFormat="1" applyFont="1" applyBorder="1" applyAlignment="1">
      <alignment horizontal="center" vertical="center"/>
    </xf>
    <xf numFmtId="2" fontId="76" fillId="0" borderId="14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71" fillId="0" borderId="14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9" fillId="0" borderId="16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71" fillId="0" borderId="16" xfId="0" applyNumberFormat="1" applyFont="1" applyBorder="1" applyAlignment="1">
      <alignment horizontal="center" vertical="center"/>
    </xf>
    <xf numFmtId="2" fontId="71" fillId="35" borderId="12" xfId="0" applyNumberFormat="1" applyFont="1" applyFill="1" applyBorder="1" applyAlignment="1">
      <alignment horizontal="center" vertical="center"/>
    </xf>
    <xf numFmtId="2" fontId="71" fillId="35" borderId="14" xfId="0" applyNumberFormat="1" applyFont="1" applyFill="1" applyBorder="1" applyAlignment="1">
      <alignment horizontal="center" vertical="center"/>
    </xf>
    <xf numFmtId="2" fontId="6" fillId="35" borderId="12" xfId="0" applyNumberFormat="1" applyFont="1" applyFill="1" applyBorder="1" applyAlignment="1">
      <alignment horizontal="center" vertical="center"/>
    </xf>
    <xf numFmtId="2" fontId="6" fillId="41" borderId="14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6" fillId="36" borderId="12" xfId="0" applyNumberFormat="1" applyFont="1" applyFill="1" applyBorder="1" applyAlignment="1">
      <alignment horizontal="center" vertical="center"/>
    </xf>
    <xf numFmtId="2" fontId="6" fillId="36" borderId="14" xfId="0" applyNumberFormat="1" applyFont="1" applyFill="1" applyBorder="1" applyAlignment="1">
      <alignment horizontal="center" vertical="center"/>
    </xf>
    <xf numFmtId="2" fontId="0" fillId="36" borderId="12" xfId="0" applyNumberFormat="1" applyFill="1" applyBorder="1" applyAlignment="1">
      <alignment horizontal="center" vertical="center"/>
    </xf>
    <xf numFmtId="2" fontId="0" fillId="36" borderId="14" xfId="0" applyNumberForma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142875</xdr:rowOff>
    </xdr:from>
    <xdr:to>
      <xdr:col>0</xdr:col>
      <xdr:colOff>1447800</xdr:colOff>
      <xdr:row>2</xdr:row>
      <xdr:rowOff>152400</xdr:rowOff>
    </xdr:to>
    <xdr:sp>
      <xdr:nvSpPr>
        <xdr:cNvPr id="1" name="Text Box 4061"/>
        <xdr:cNvSpPr txBox="1">
          <a:spLocks noChangeAspect="1" noChangeArrowheads="1"/>
        </xdr:cNvSpPr>
      </xdr:nvSpPr>
      <xdr:spPr>
        <a:xfrm>
          <a:off x="819150" y="142875"/>
          <a:ext cx="628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OGMO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Fortaleza
</a:t>
          </a:r>
        </a:p>
      </xdr:txBody>
    </xdr:sp>
    <xdr:clientData/>
  </xdr:twoCellAnchor>
  <xdr:twoCellAnchor>
    <xdr:from>
      <xdr:col>0</xdr:col>
      <xdr:colOff>28575</xdr:colOff>
      <xdr:row>0</xdr:row>
      <xdr:rowOff>66675</xdr:rowOff>
    </xdr:from>
    <xdr:to>
      <xdr:col>0</xdr:col>
      <xdr:colOff>790575</xdr:colOff>
      <xdr:row>2</xdr:row>
      <xdr:rowOff>85725</xdr:rowOff>
    </xdr:to>
    <xdr:grpSp>
      <xdr:nvGrpSpPr>
        <xdr:cNvPr id="2" name="Group 4062"/>
        <xdr:cNvGrpSpPr>
          <a:grpSpLocks/>
        </xdr:cNvGrpSpPr>
      </xdr:nvGrpSpPr>
      <xdr:grpSpPr>
        <a:xfrm>
          <a:off x="28575" y="66675"/>
          <a:ext cx="762000" cy="409575"/>
          <a:chOff x="2" y="1"/>
          <a:chExt cx="19984" cy="19977"/>
        </a:xfrm>
        <a:solidFill>
          <a:srgbClr val="FFFFFF"/>
        </a:solidFill>
      </xdr:grpSpPr>
      <xdr:sp>
        <xdr:nvSpPr>
          <xdr:cNvPr id="3" name="Freeform 4063"/>
          <xdr:cNvSpPr>
            <a:spLocks/>
          </xdr:cNvSpPr>
        </xdr:nvSpPr>
        <xdr:spPr>
          <a:xfrm>
            <a:off x="6242" y="10389"/>
            <a:ext cx="7364" cy="6178"/>
          </a:xfrm>
          <a:custGeom>
            <a:pathLst>
              <a:path h="20000" w="20000">
                <a:moveTo>
                  <a:pt x="726" y="0"/>
                </a:moveTo>
                <a:lnTo>
                  <a:pt x="0" y="3466"/>
                </a:lnTo>
                <a:lnTo>
                  <a:pt x="19274" y="19928"/>
                </a:lnTo>
                <a:lnTo>
                  <a:pt x="19964" y="16462"/>
                </a:lnTo>
                <a:lnTo>
                  <a:pt x="726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064"/>
          <xdr:cNvSpPr>
            <a:spLocks/>
          </xdr:cNvSpPr>
        </xdr:nvSpPr>
        <xdr:spPr>
          <a:xfrm>
            <a:off x="6242" y="10369"/>
            <a:ext cx="7364" cy="6178"/>
          </a:xfrm>
          <a:custGeom>
            <a:pathLst>
              <a:path h="20000" w="20000">
                <a:moveTo>
                  <a:pt x="0" y="16462"/>
                </a:moveTo>
                <a:lnTo>
                  <a:pt x="726" y="19928"/>
                </a:lnTo>
                <a:lnTo>
                  <a:pt x="19964" y="3466"/>
                </a:lnTo>
                <a:lnTo>
                  <a:pt x="19274" y="0"/>
                </a:lnTo>
                <a:lnTo>
                  <a:pt x="0" y="16462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4065"/>
          <xdr:cNvSpPr>
            <a:spLocks/>
          </xdr:cNvSpPr>
        </xdr:nvSpPr>
        <xdr:spPr>
          <a:xfrm>
            <a:off x="8101" y="7248"/>
            <a:ext cx="3662" cy="12421"/>
          </a:xfrm>
          <a:custGeom>
            <a:pathLst>
              <a:path h="20000" w="20000">
                <a:moveTo>
                  <a:pt x="0" y="19246"/>
                </a:moveTo>
                <a:lnTo>
                  <a:pt x="3431" y="19964"/>
                </a:lnTo>
                <a:lnTo>
                  <a:pt x="19927" y="718"/>
                </a:lnTo>
                <a:lnTo>
                  <a:pt x="16423" y="0"/>
                </a:lnTo>
                <a:lnTo>
                  <a:pt x="0" y="19246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4066"/>
          <xdr:cNvSpPr>
            <a:spLocks/>
          </xdr:cNvSpPr>
        </xdr:nvSpPr>
        <xdr:spPr>
          <a:xfrm>
            <a:off x="8086" y="7248"/>
            <a:ext cx="3662" cy="12421"/>
          </a:xfrm>
          <a:custGeom>
            <a:pathLst>
              <a:path h="20000" w="20000">
                <a:moveTo>
                  <a:pt x="16496" y="19964"/>
                </a:moveTo>
                <a:lnTo>
                  <a:pt x="19927" y="19246"/>
                </a:lnTo>
                <a:lnTo>
                  <a:pt x="3431" y="0"/>
                </a:lnTo>
                <a:lnTo>
                  <a:pt x="0" y="718"/>
                </a:lnTo>
                <a:lnTo>
                  <a:pt x="16496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4067"/>
          <xdr:cNvSpPr>
            <a:spLocks/>
          </xdr:cNvSpPr>
        </xdr:nvSpPr>
        <xdr:spPr>
          <a:xfrm>
            <a:off x="6951" y="8451"/>
            <a:ext cx="5950" cy="10033"/>
          </a:xfrm>
          <a:custGeom>
            <a:pathLst>
              <a:path h="20000" w="20000">
                <a:moveTo>
                  <a:pt x="18292" y="19956"/>
                </a:moveTo>
                <a:lnTo>
                  <a:pt x="19955" y="18311"/>
                </a:lnTo>
                <a:lnTo>
                  <a:pt x="1618" y="0"/>
                </a:lnTo>
                <a:lnTo>
                  <a:pt x="0" y="1644"/>
                </a:lnTo>
                <a:lnTo>
                  <a:pt x="18292" y="19956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4068"/>
          <xdr:cNvSpPr>
            <a:spLocks/>
          </xdr:cNvSpPr>
        </xdr:nvSpPr>
        <xdr:spPr>
          <a:xfrm>
            <a:off x="6951" y="8451"/>
            <a:ext cx="5950" cy="10033"/>
          </a:xfrm>
          <a:custGeom>
            <a:pathLst>
              <a:path h="20000" w="20000">
                <a:moveTo>
                  <a:pt x="0" y="18311"/>
                </a:moveTo>
                <a:lnTo>
                  <a:pt x="1618" y="19956"/>
                </a:lnTo>
                <a:lnTo>
                  <a:pt x="19955" y="1644"/>
                </a:lnTo>
                <a:lnTo>
                  <a:pt x="18292" y="0"/>
                </a:lnTo>
                <a:lnTo>
                  <a:pt x="0" y="18311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069"/>
          <xdr:cNvSpPr>
            <a:spLocks/>
          </xdr:cNvSpPr>
        </xdr:nvSpPr>
        <xdr:spPr>
          <a:xfrm>
            <a:off x="6097" y="12911"/>
            <a:ext cx="7724" cy="1204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4070"/>
          <xdr:cNvSpPr>
            <a:spLocks/>
          </xdr:cNvSpPr>
        </xdr:nvSpPr>
        <xdr:spPr>
          <a:xfrm>
            <a:off x="9654" y="6978"/>
            <a:ext cx="600" cy="13000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4071"/>
          <xdr:cNvSpPr>
            <a:spLocks/>
          </xdr:cNvSpPr>
        </xdr:nvSpPr>
        <xdr:spPr>
          <a:xfrm>
            <a:off x="6697" y="8072"/>
            <a:ext cx="6535" cy="10927"/>
          </a:xfrm>
          <a:prstGeom prst="ellipse">
            <a:avLst/>
          </a:prstGeom>
          <a:solidFill>
            <a:srgbClr val="00AE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4072"/>
          <xdr:cNvSpPr>
            <a:spLocks/>
          </xdr:cNvSpPr>
        </xdr:nvSpPr>
        <xdr:spPr>
          <a:xfrm>
            <a:off x="162" y="3502"/>
            <a:ext cx="7429" cy="5953"/>
          </a:xfrm>
          <a:custGeom>
            <a:pathLst>
              <a:path h="20000" w="20000">
                <a:moveTo>
                  <a:pt x="719" y="0"/>
                </a:moveTo>
                <a:lnTo>
                  <a:pt x="0" y="3596"/>
                </a:lnTo>
                <a:lnTo>
                  <a:pt x="19245" y="19925"/>
                </a:lnTo>
                <a:lnTo>
                  <a:pt x="19964" y="16330"/>
                </a:lnTo>
                <a:lnTo>
                  <a:pt x="719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4073"/>
          <xdr:cNvSpPr>
            <a:spLocks/>
          </xdr:cNvSpPr>
        </xdr:nvSpPr>
        <xdr:spPr>
          <a:xfrm>
            <a:off x="202" y="3302"/>
            <a:ext cx="7354" cy="6378"/>
          </a:xfrm>
          <a:custGeom>
            <a:pathLst>
              <a:path h="20000" w="20000">
                <a:moveTo>
                  <a:pt x="0" y="16573"/>
                </a:moveTo>
                <a:lnTo>
                  <a:pt x="764" y="19930"/>
                </a:lnTo>
                <a:lnTo>
                  <a:pt x="19964" y="3287"/>
                </a:lnTo>
                <a:lnTo>
                  <a:pt x="19200" y="0"/>
                </a:lnTo>
                <a:lnTo>
                  <a:pt x="0" y="1657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4074"/>
          <xdr:cNvSpPr>
            <a:spLocks/>
          </xdr:cNvSpPr>
        </xdr:nvSpPr>
        <xdr:spPr>
          <a:xfrm>
            <a:off x="2115" y="226"/>
            <a:ext cx="3527" cy="12531"/>
          </a:xfrm>
          <a:custGeom>
            <a:pathLst>
              <a:path h="20000" w="20000">
                <a:moveTo>
                  <a:pt x="0" y="19253"/>
                </a:moveTo>
                <a:lnTo>
                  <a:pt x="3561" y="19964"/>
                </a:lnTo>
                <a:lnTo>
                  <a:pt x="19924" y="712"/>
                </a:lnTo>
                <a:lnTo>
                  <a:pt x="16364" y="0"/>
                </a:lnTo>
                <a:lnTo>
                  <a:pt x="0" y="1925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4075"/>
          <xdr:cNvSpPr>
            <a:spLocks/>
          </xdr:cNvSpPr>
        </xdr:nvSpPr>
        <xdr:spPr>
          <a:xfrm>
            <a:off x="1980" y="291"/>
            <a:ext cx="3797" cy="12376"/>
          </a:xfrm>
          <a:custGeom>
            <a:pathLst>
              <a:path h="20000" w="20000">
                <a:moveTo>
                  <a:pt x="16620" y="19964"/>
                </a:moveTo>
                <a:lnTo>
                  <a:pt x="19930" y="19207"/>
                </a:lnTo>
                <a:lnTo>
                  <a:pt x="3380" y="0"/>
                </a:lnTo>
                <a:lnTo>
                  <a:pt x="0" y="793"/>
                </a:lnTo>
                <a:lnTo>
                  <a:pt x="16620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4076"/>
          <xdr:cNvSpPr>
            <a:spLocks/>
          </xdr:cNvSpPr>
        </xdr:nvSpPr>
        <xdr:spPr>
          <a:xfrm>
            <a:off x="861" y="1539"/>
            <a:ext cx="6040" cy="9899"/>
          </a:xfrm>
          <a:custGeom>
            <a:pathLst>
              <a:path h="20000" w="20000">
                <a:moveTo>
                  <a:pt x="18407" y="19955"/>
                </a:moveTo>
                <a:lnTo>
                  <a:pt x="19956" y="18243"/>
                </a:lnTo>
                <a:lnTo>
                  <a:pt x="1593" y="0"/>
                </a:lnTo>
                <a:lnTo>
                  <a:pt x="0" y="1667"/>
                </a:lnTo>
                <a:lnTo>
                  <a:pt x="18407" y="19955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4077"/>
          <xdr:cNvSpPr>
            <a:spLocks/>
          </xdr:cNvSpPr>
        </xdr:nvSpPr>
        <xdr:spPr>
          <a:xfrm>
            <a:off x="951" y="1384"/>
            <a:ext cx="5870" cy="10188"/>
          </a:xfrm>
          <a:custGeom>
            <a:pathLst>
              <a:path h="20000" w="20000">
                <a:moveTo>
                  <a:pt x="0" y="18381"/>
                </a:moveTo>
                <a:lnTo>
                  <a:pt x="1640" y="19956"/>
                </a:lnTo>
                <a:lnTo>
                  <a:pt x="19954" y="1575"/>
                </a:lnTo>
                <a:lnTo>
                  <a:pt x="18269" y="0"/>
                </a:lnTo>
                <a:lnTo>
                  <a:pt x="0" y="18381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4078"/>
          <xdr:cNvSpPr>
            <a:spLocks/>
          </xdr:cNvSpPr>
        </xdr:nvSpPr>
        <xdr:spPr>
          <a:xfrm>
            <a:off x="2" y="5774"/>
            <a:ext cx="7754" cy="1428"/>
          </a:xfrm>
          <a:custGeom>
            <a:pathLst>
              <a:path h="20000" w="20000">
                <a:moveTo>
                  <a:pt x="0" y="3438"/>
                </a:moveTo>
                <a:lnTo>
                  <a:pt x="69" y="19688"/>
                </a:lnTo>
                <a:lnTo>
                  <a:pt x="19966" y="16250"/>
                </a:lnTo>
                <a:lnTo>
                  <a:pt x="19931" y="0"/>
                </a:lnTo>
                <a:lnTo>
                  <a:pt x="0" y="3438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4079"/>
          <xdr:cNvSpPr>
            <a:spLocks/>
          </xdr:cNvSpPr>
        </xdr:nvSpPr>
        <xdr:spPr>
          <a:xfrm>
            <a:off x="3519" y="1"/>
            <a:ext cx="734" cy="13020"/>
          </a:xfrm>
          <a:custGeom>
            <a:pathLst>
              <a:path h="20000" w="20000">
                <a:moveTo>
                  <a:pt x="0" y="34"/>
                </a:moveTo>
                <a:lnTo>
                  <a:pt x="4000" y="19966"/>
                </a:lnTo>
                <a:lnTo>
                  <a:pt x="19636" y="19932"/>
                </a:lnTo>
                <a:lnTo>
                  <a:pt x="16000" y="0"/>
                </a:lnTo>
                <a:lnTo>
                  <a:pt x="0" y="3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4080"/>
          <xdr:cNvSpPr>
            <a:spLocks/>
          </xdr:cNvSpPr>
        </xdr:nvSpPr>
        <xdr:spPr>
          <a:xfrm>
            <a:off x="631" y="1005"/>
            <a:ext cx="6510" cy="10927"/>
          </a:xfrm>
          <a:custGeom>
            <a:pathLst>
              <a:path h="20000" w="20000">
                <a:moveTo>
                  <a:pt x="19959" y="9837"/>
                </a:moveTo>
                <a:lnTo>
                  <a:pt x="19959" y="9102"/>
                </a:lnTo>
                <a:lnTo>
                  <a:pt x="19836" y="8449"/>
                </a:lnTo>
                <a:lnTo>
                  <a:pt x="19754" y="7755"/>
                </a:lnTo>
                <a:lnTo>
                  <a:pt x="19548" y="7102"/>
                </a:lnTo>
                <a:lnTo>
                  <a:pt x="19343" y="6408"/>
                </a:lnTo>
                <a:lnTo>
                  <a:pt x="19014" y="5755"/>
                </a:lnTo>
                <a:lnTo>
                  <a:pt x="18727" y="5143"/>
                </a:lnTo>
                <a:lnTo>
                  <a:pt x="18398" y="4571"/>
                </a:lnTo>
                <a:lnTo>
                  <a:pt x="17947" y="4000"/>
                </a:lnTo>
                <a:lnTo>
                  <a:pt x="17536" y="3429"/>
                </a:lnTo>
                <a:lnTo>
                  <a:pt x="17043" y="2898"/>
                </a:lnTo>
                <a:lnTo>
                  <a:pt x="16550" y="2490"/>
                </a:lnTo>
                <a:lnTo>
                  <a:pt x="16016" y="2000"/>
                </a:lnTo>
                <a:lnTo>
                  <a:pt x="15441" y="1592"/>
                </a:lnTo>
                <a:lnTo>
                  <a:pt x="14825" y="1265"/>
                </a:lnTo>
                <a:lnTo>
                  <a:pt x="14209" y="939"/>
                </a:lnTo>
                <a:lnTo>
                  <a:pt x="13593" y="694"/>
                </a:lnTo>
                <a:lnTo>
                  <a:pt x="12895" y="449"/>
                </a:lnTo>
                <a:lnTo>
                  <a:pt x="12238" y="245"/>
                </a:lnTo>
                <a:lnTo>
                  <a:pt x="11540" y="163"/>
                </a:lnTo>
                <a:lnTo>
                  <a:pt x="10883" y="41"/>
                </a:lnTo>
                <a:lnTo>
                  <a:pt x="10185" y="0"/>
                </a:lnTo>
                <a:lnTo>
                  <a:pt x="9487" y="0"/>
                </a:lnTo>
                <a:lnTo>
                  <a:pt x="8789" y="82"/>
                </a:lnTo>
                <a:lnTo>
                  <a:pt x="8090" y="204"/>
                </a:lnTo>
                <a:lnTo>
                  <a:pt x="7392" y="367"/>
                </a:lnTo>
                <a:lnTo>
                  <a:pt x="6735" y="531"/>
                </a:lnTo>
                <a:lnTo>
                  <a:pt x="6078" y="776"/>
                </a:lnTo>
                <a:lnTo>
                  <a:pt x="5462" y="1102"/>
                </a:lnTo>
                <a:lnTo>
                  <a:pt x="4846" y="1429"/>
                </a:lnTo>
                <a:lnTo>
                  <a:pt x="4271" y="1837"/>
                </a:lnTo>
                <a:lnTo>
                  <a:pt x="3696" y="2245"/>
                </a:lnTo>
                <a:lnTo>
                  <a:pt x="3162" y="2694"/>
                </a:lnTo>
                <a:lnTo>
                  <a:pt x="2710" y="3184"/>
                </a:lnTo>
                <a:lnTo>
                  <a:pt x="2259" y="3714"/>
                </a:lnTo>
                <a:lnTo>
                  <a:pt x="1807" y="4286"/>
                </a:lnTo>
                <a:lnTo>
                  <a:pt x="1437" y="4816"/>
                </a:lnTo>
                <a:lnTo>
                  <a:pt x="1068" y="5469"/>
                </a:lnTo>
                <a:lnTo>
                  <a:pt x="780" y="6082"/>
                </a:lnTo>
                <a:lnTo>
                  <a:pt x="534" y="6735"/>
                </a:lnTo>
                <a:lnTo>
                  <a:pt x="329" y="7429"/>
                </a:lnTo>
                <a:lnTo>
                  <a:pt x="205" y="8082"/>
                </a:lnTo>
                <a:lnTo>
                  <a:pt x="82" y="8776"/>
                </a:lnTo>
                <a:lnTo>
                  <a:pt x="41" y="9429"/>
                </a:lnTo>
                <a:lnTo>
                  <a:pt x="0" y="10163"/>
                </a:lnTo>
                <a:lnTo>
                  <a:pt x="41" y="10857"/>
                </a:lnTo>
                <a:lnTo>
                  <a:pt x="123" y="11551"/>
                </a:lnTo>
                <a:lnTo>
                  <a:pt x="246" y="12245"/>
                </a:lnTo>
                <a:lnTo>
                  <a:pt x="452" y="12898"/>
                </a:lnTo>
                <a:lnTo>
                  <a:pt x="657" y="13551"/>
                </a:lnTo>
                <a:lnTo>
                  <a:pt x="945" y="14204"/>
                </a:lnTo>
                <a:lnTo>
                  <a:pt x="1232" y="14857"/>
                </a:lnTo>
                <a:lnTo>
                  <a:pt x="1602" y="15429"/>
                </a:lnTo>
                <a:lnTo>
                  <a:pt x="2012" y="16000"/>
                </a:lnTo>
                <a:lnTo>
                  <a:pt x="2464" y="16531"/>
                </a:lnTo>
                <a:lnTo>
                  <a:pt x="2916" y="17061"/>
                </a:lnTo>
                <a:lnTo>
                  <a:pt x="3450" y="17510"/>
                </a:lnTo>
                <a:lnTo>
                  <a:pt x="3984" y="17959"/>
                </a:lnTo>
                <a:lnTo>
                  <a:pt x="4517" y="18367"/>
                </a:lnTo>
                <a:lnTo>
                  <a:pt x="5175" y="18735"/>
                </a:lnTo>
                <a:lnTo>
                  <a:pt x="5791" y="19061"/>
                </a:lnTo>
                <a:lnTo>
                  <a:pt x="6407" y="19306"/>
                </a:lnTo>
                <a:lnTo>
                  <a:pt x="7064" y="19551"/>
                </a:lnTo>
                <a:lnTo>
                  <a:pt x="7721" y="19714"/>
                </a:lnTo>
                <a:lnTo>
                  <a:pt x="8419" y="19837"/>
                </a:lnTo>
                <a:lnTo>
                  <a:pt x="9117" y="19959"/>
                </a:lnTo>
                <a:lnTo>
                  <a:pt x="9815" y="19959"/>
                </a:lnTo>
                <a:lnTo>
                  <a:pt x="10513" y="19959"/>
                </a:lnTo>
                <a:lnTo>
                  <a:pt x="11211" y="19878"/>
                </a:lnTo>
                <a:lnTo>
                  <a:pt x="11869" y="19796"/>
                </a:lnTo>
                <a:lnTo>
                  <a:pt x="12567" y="19633"/>
                </a:lnTo>
                <a:lnTo>
                  <a:pt x="13224" y="19429"/>
                </a:lnTo>
                <a:lnTo>
                  <a:pt x="13922" y="19184"/>
                </a:lnTo>
                <a:lnTo>
                  <a:pt x="14538" y="18898"/>
                </a:lnTo>
                <a:lnTo>
                  <a:pt x="15154" y="18571"/>
                </a:lnTo>
                <a:lnTo>
                  <a:pt x="15729" y="18163"/>
                </a:lnTo>
                <a:lnTo>
                  <a:pt x="16263" y="17755"/>
                </a:lnTo>
                <a:lnTo>
                  <a:pt x="16838" y="17265"/>
                </a:lnTo>
                <a:lnTo>
                  <a:pt x="17290" y="16776"/>
                </a:lnTo>
                <a:lnTo>
                  <a:pt x="17741" y="16286"/>
                </a:lnTo>
                <a:lnTo>
                  <a:pt x="18152" y="15714"/>
                </a:lnTo>
                <a:lnTo>
                  <a:pt x="18563" y="15143"/>
                </a:lnTo>
                <a:lnTo>
                  <a:pt x="18891" y="14531"/>
                </a:lnTo>
                <a:lnTo>
                  <a:pt x="19179" y="13878"/>
                </a:lnTo>
                <a:lnTo>
                  <a:pt x="19425" y="13224"/>
                </a:lnTo>
                <a:lnTo>
                  <a:pt x="19671" y="12571"/>
                </a:lnTo>
                <a:lnTo>
                  <a:pt x="19795" y="11918"/>
                </a:lnTo>
                <a:lnTo>
                  <a:pt x="19918" y="11224"/>
                </a:lnTo>
                <a:lnTo>
                  <a:pt x="19959" y="10531"/>
                </a:lnTo>
                <a:lnTo>
                  <a:pt x="19959" y="9837"/>
                </a:lnTo>
                <a:close/>
              </a:path>
            </a:pathLst>
          </a:custGeom>
          <a:solidFill>
            <a:srgbClr val="114FFB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4081"/>
          <xdr:cNvSpPr>
            <a:spLocks/>
          </xdr:cNvSpPr>
        </xdr:nvSpPr>
        <xdr:spPr>
          <a:xfrm>
            <a:off x="12392" y="3902"/>
            <a:ext cx="7379" cy="6088"/>
          </a:xfrm>
          <a:custGeom>
            <a:pathLst>
              <a:path h="20000" w="20000">
                <a:moveTo>
                  <a:pt x="652" y="0"/>
                </a:moveTo>
                <a:lnTo>
                  <a:pt x="0" y="3223"/>
                </a:lnTo>
                <a:lnTo>
                  <a:pt x="19312" y="19927"/>
                </a:lnTo>
                <a:lnTo>
                  <a:pt x="19964" y="16703"/>
                </a:lnTo>
                <a:lnTo>
                  <a:pt x="652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4082"/>
          <xdr:cNvSpPr>
            <a:spLocks/>
          </xdr:cNvSpPr>
        </xdr:nvSpPr>
        <xdr:spPr>
          <a:xfrm>
            <a:off x="12392" y="3902"/>
            <a:ext cx="7379" cy="6088"/>
          </a:xfrm>
          <a:custGeom>
            <a:pathLst>
              <a:path h="20000" w="20000">
                <a:moveTo>
                  <a:pt x="0" y="16703"/>
                </a:moveTo>
                <a:lnTo>
                  <a:pt x="652" y="19927"/>
                </a:lnTo>
                <a:lnTo>
                  <a:pt x="19964" y="3223"/>
                </a:lnTo>
                <a:lnTo>
                  <a:pt x="19312" y="0"/>
                </a:lnTo>
                <a:lnTo>
                  <a:pt x="0" y="1670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4083"/>
          <xdr:cNvSpPr>
            <a:spLocks/>
          </xdr:cNvSpPr>
        </xdr:nvSpPr>
        <xdr:spPr>
          <a:xfrm>
            <a:off x="14266" y="715"/>
            <a:ext cx="3622" cy="12441"/>
          </a:xfrm>
          <a:custGeom>
            <a:pathLst>
              <a:path h="20000" w="20000">
                <a:moveTo>
                  <a:pt x="0" y="19319"/>
                </a:moveTo>
                <a:lnTo>
                  <a:pt x="3247" y="19964"/>
                </a:lnTo>
                <a:lnTo>
                  <a:pt x="19926" y="645"/>
                </a:lnTo>
                <a:lnTo>
                  <a:pt x="16679" y="0"/>
                </a:lnTo>
                <a:lnTo>
                  <a:pt x="0" y="19319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4084"/>
          <xdr:cNvSpPr>
            <a:spLocks/>
          </xdr:cNvSpPr>
        </xdr:nvSpPr>
        <xdr:spPr>
          <a:xfrm>
            <a:off x="14266" y="715"/>
            <a:ext cx="3622" cy="12441"/>
          </a:xfrm>
          <a:custGeom>
            <a:pathLst>
              <a:path h="20000" w="20000">
                <a:moveTo>
                  <a:pt x="16679" y="19964"/>
                </a:moveTo>
                <a:lnTo>
                  <a:pt x="19926" y="19319"/>
                </a:lnTo>
                <a:lnTo>
                  <a:pt x="3247" y="0"/>
                </a:lnTo>
                <a:lnTo>
                  <a:pt x="0" y="645"/>
                </a:lnTo>
                <a:lnTo>
                  <a:pt x="16679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4085"/>
          <xdr:cNvSpPr>
            <a:spLocks/>
          </xdr:cNvSpPr>
        </xdr:nvSpPr>
        <xdr:spPr>
          <a:xfrm>
            <a:off x="13117" y="1939"/>
            <a:ext cx="5920" cy="9989"/>
          </a:xfrm>
          <a:custGeom>
            <a:pathLst>
              <a:path h="20000" w="20000">
                <a:moveTo>
                  <a:pt x="18465" y="19955"/>
                </a:moveTo>
                <a:lnTo>
                  <a:pt x="19955" y="18482"/>
                </a:lnTo>
                <a:lnTo>
                  <a:pt x="1445" y="0"/>
                </a:lnTo>
                <a:lnTo>
                  <a:pt x="0" y="1473"/>
                </a:lnTo>
                <a:lnTo>
                  <a:pt x="18465" y="19955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4086"/>
          <xdr:cNvSpPr>
            <a:spLocks/>
          </xdr:cNvSpPr>
        </xdr:nvSpPr>
        <xdr:spPr>
          <a:xfrm>
            <a:off x="13117" y="1939"/>
            <a:ext cx="5935" cy="9989"/>
          </a:xfrm>
          <a:custGeom>
            <a:pathLst>
              <a:path h="20000" w="20000">
                <a:moveTo>
                  <a:pt x="0" y="18482"/>
                </a:moveTo>
                <a:lnTo>
                  <a:pt x="1486" y="19955"/>
                </a:lnTo>
                <a:lnTo>
                  <a:pt x="19955" y="1473"/>
                </a:lnTo>
                <a:lnTo>
                  <a:pt x="18468" y="0"/>
                </a:lnTo>
                <a:lnTo>
                  <a:pt x="0" y="18482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4087"/>
          <xdr:cNvSpPr>
            <a:spLocks/>
          </xdr:cNvSpPr>
        </xdr:nvSpPr>
        <xdr:spPr>
          <a:xfrm>
            <a:off x="12232" y="6444"/>
            <a:ext cx="7754" cy="1094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4088"/>
          <xdr:cNvSpPr>
            <a:spLocks/>
          </xdr:cNvSpPr>
        </xdr:nvSpPr>
        <xdr:spPr>
          <a:xfrm>
            <a:off x="15844" y="515"/>
            <a:ext cx="575" cy="12930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4089"/>
          <xdr:cNvSpPr>
            <a:spLocks/>
          </xdr:cNvSpPr>
        </xdr:nvSpPr>
        <xdr:spPr>
          <a:xfrm>
            <a:off x="12877" y="1449"/>
            <a:ext cx="6575" cy="10992"/>
          </a:xfrm>
          <a:prstGeom prst="ellipse">
            <a:avLst/>
          </a:prstGeom>
          <a:solidFill>
            <a:srgbClr val="FAFD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142875</xdr:rowOff>
    </xdr:from>
    <xdr:to>
      <xdr:col>0</xdr:col>
      <xdr:colOff>1447800</xdr:colOff>
      <xdr:row>2</xdr:row>
      <xdr:rowOff>152400</xdr:rowOff>
    </xdr:to>
    <xdr:sp>
      <xdr:nvSpPr>
        <xdr:cNvPr id="1" name="Text Box 4061"/>
        <xdr:cNvSpPr txBox="1">
          <a:spLocks noChangeAspect="1" noChangeArrowheads="1"/>
        </xdr:cNvSpPr>
      </xdr:nvSpPr>
      <xdr:spPr>
        <a:xfrm>
          <a:off x="819150" y="142875"/>
          <a:ext cx="628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OGMO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Fortaleza
</a:t>
          </a:r>
        </a:p>
      </xdr:txBody>
    </xdr:sp>
    <xdr:clientData/>
  </xdr:twoCellAnchor>
  <xdr:twoCellAnchor>
    <xdr:from>
      <xdr:col>0</xdr:col>
      <xdr:colOff>28575</xdr:colOff>
      <xdr:row>0</xdr:row>
      <xdr:rowOff>66675</xdr:rowOff>
    </xdr:from>
    <xdr:to>
      <xdr:col>0</xdr:col>
      <xdr:colOff>790575</xdr:colOff>
      <xdr:row>2</xdr:row>
      <xdr:rowOff>85725</xdr:rowOff>
    </xdr:to>
    <xdr:grpSp>
      <xdr:nvGrpSpPr>
        <xdr:cNvPr id="2" name="Group 4062"/>
        <xdr:cNvGrpSpPr>
          <a:grpSpLocks/>
        </xdr:cNvGrpSpPr>
      </xdr:nvGrpSpPr>
      <xdr:grpSpPr>
        <a:xfrm>
          <a:off x="28575" y="66675"/>
          <a:ext cx="762000" cy="409575"/>
          <a:chOff x="2" y="1"/>
          <a:chExt cx="19984" cy="19977"/>
        </a:xfrm>
        <a:solidFill>
          <a:srgbClr val="FFFFFF"/>
        </a:solidFill>
      </xdr:grpSpPr>
      <xdr:sp>
        <xdr:nvSpPr>
          <xdr:cNvPr id="3" name="Freeform 4063"/>
          <xdr:cNvSpPr>
            <a:spLocks/>
          </xdr:cNvSpPr>
        </xdr:nvSpPr>
        <xdr:spPr>
          <a:xfrm>
            <a:off x="6242" y="10389"/>
            <a:ext cx="7364" cy="6178"/>
          </a:xfrm>
          <a:custGeom>
            <a:pathLst>
              <a:path h="20000" w="20000">
                <a:moveTo>
                  <a:pt x="726" y="0"/>
                </a:moveTo>
                <a:lnTo>
                  <a:pt x="0" y="3466"/>
                </a:lnTo>
                <a:lnTo>
                  <a:pt x="19274" y="19928"/>
                </a:lnTo>
                <a:lnTo>
                  <a:pt x="19964" y="16462"/>
                </a:lnTo>
                <a:lnTo>
                  <a:pt x="726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064"/>
          <xdr:cNvSpPr>
            <a:spLocks/>
          </xdr:cNvSpPr>
        </xdr:nvSpPr>
        <xdr:spPr>
          <a:xfrm>
            <a:off x="6242" y="10369"/>
            <a:ext cx="7364" cy="6178"/>
          </a:xfrm>
          <a:custGeom>
            <a:pathLst>
              <a:path h="20000" w="20000">
                <a:moveTo>
                  <a:pt x="0" y="16462"/>
                </a:moveTo>
                <a:lnTo>
                  <a:pt x="726" y="19928"/>
                </a:lnTo>
                <a:lnTo>
                  <a:pt x="19964" y="3466"/>
                </a:lnTo>
                <a:lnTo>
                  <a:pt x="19274" y="0"/>
                </a:lnTo>
                <a:lnTo>
                  <a:pt x="0" y="16462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4065"/>
          <xdr:cNvSpPr>
            <a:spLocks/>
          </xdr:cNvSpPr>
        </xdr:nvSpPr>
        <xdr:spPr>
          <a:xfrm>
            <a:off x="8101" y="7248"/>
            <a:ext cx="3662" cy="12421"/>
          </a:xfrm>
          <a:custGeom>
            <a:pathLst>
              <a:path h="20000" w="20000">
                <a:moveTo>
                  <a:pt x="0" y="19246"/>
                </a:moveTo>
                <a:lnTo>
                  <a:pt x="3431" y="19964"/>
                </a:lnTo>
                <a:lnTo>
                  <a:pt x="19927" y="718"/>
                </a:lnTo>
                <a:lnTo>
                  <a:pt x="16423" y="0"/>
                </a:lnTo>
                <a:lnTo>
                  <a:pt x="0" y="19246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4066"/>
          <xdr:cNvSpPr>
            <a:spLocks/>
          </xdr:cNvSpPr>
        </xdr:nvSpPr>
        <xdr:spPr>
          <a:xfrm>
            <a:off x="8086" y="7248"/>
            <a:ext cx="3662" cy="12421"/>
          </a:xfrm>
          <a:custGeom>
            <a:pathLst>
              <a:path h="20000" w="20000">
                <a:moveTo>
                  <a:pt x="16496" y="19964"/>
                </a:moveTo>
                <a:lnTo>
                  <a:pt x="19927" y="19246"/>
                </a:lnTo>
                <a:lnTo>
                  <a:pt x="3431" y="0"/>
                </a:lnTo>
                <a:lnTo>
                  <a:pt x="0" y="718"/>
                </a:lnTo>
                <a:lnTo>
                  <a:pt x="16496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4067"/>
          <xdr:cNvSpPr>
            <a:spLocks/>
          </xdr:cNvSpPr>
        </xdr:nvSpPr>
        <xdr:spPr>
          <a:xfrm>
            <a:off x="6951" y="8451"/>
            <a:ext cx="5950" cy="10033"/>
          </a:xfrm>
          <a:custGeom>
            <a:pathLst>
              <a:path h="20000" w="20000">
                <a:moveTo>
                  <a:pt x="18292" y="19956"/>
                </a:moveTo>
                <a:lnTo>
                  <a:pt x="19955" y="18311"/>
                </a:lnTo>
                <a:lnTo>
                  <a:pt x="1618" y="0"/>
                </a:lnTo>
                <a:lnTo>
                  <a:pt x="0" y="1644"/>
                </a:lnTo>
                <a:lnTo>
                  <a:pt x="18292" y="19956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4068"/>
          <xdr:cNvSpPr>
            <a:spLocks/>
          </xdr:cNvSpPr>
        </xdr:nvSpPr>
        <xdr:spPr>
          <a:xfrm>
            <a:off x="6951" y="8451"/>
            <a:ext cx="5950" cy="10033"/>
          </a:xfrm>
          <a:custGeom>
            <a:pathLst>
              <a:path h="20000" w="20000">
                <a:moveTo>
                  <a:pt x="0" y="18311"/>
                </a:moveTo>
                <a:lnTo>
                  <a:pt x="1618" y="19956"/>
                </a:lnTo>
                <a:lnTo>
                  <a:pt x="19955" y="1644"/>
                </a:lnTo>
                <a:lnTo>
                  <a:pt x="18292" y="0"/>
                </a:lnTo>
                <a:lnTo>
                  <a:pt x="0" y="18311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069"/>
          <xdr:cNvSpPr>
            <a:spLocks/>
          </xdr:cNvSpPr>
        </xdr:nvSpPr>
        <xdr:spPr>
          <a:xfrm>
            <a:off x="6097" y="12911"/>
            <a:ext cx="7724" cy="1204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4070"/>
          <xdr:cNvSpPr>
            <a:spLocks/>
          </xdr:cNvSpPr>
        </xdr:nvSpPr>
        <xdr:spPr>
          <a:xfrm>
            <a:off x="9654" y="6978"/>
            <a:ext cx="600" cy="13000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4071"/>
          <xdr:cNvSpPr>
            <a:spLocks/>
          </xdr:cNvSpPr>
        </xdr:nvSpPr>
        <xdr:spPr>
          <a:xfrm>
            <a:off x="6697" y="8072"/>
            <a:ext cx="6535" cy="10927"/>
          </a:xfrm>
          <a:prstGeom prst="ellipse">
            <a:avLst/>
          </a:prstGeom>
          <a:solidFill>
            <a:srgbClr val="00AE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4072"/>
          <xdr:cNvSpPr>
            <a:spLocks/>
          </xdr:cNvSpPr>
        </xdr:nvSpPr>
        <xdr:spPr>
          <a:xfrm>
            <a:off x="162" y="3502"/>
            <a:ext cx="7429" cy="5953"/>
          </a:xfrm>
          <a:custGeom>
            <a:pathLst>
              <a:path h="20000" w="20000">
                <a:moveTo>
                  <a:pt x="719" y="0"/>
                </a:moveTo>
                <a:lnTo>
                  <a:pt x="0" y="3596"/>
                </a:lnTo>
                <a:lnTo>
                  <a:pt x="19245" y="19925"/>
                </a:lnTo>
                <a:lnTo>
                  <a:pt x="19964" y="16330"/>
                </a:lnTo>
                <a:lnTo>
                  <a:pt x="719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4073"/>
          <xdr:cNvSpPr>
            <a:spLocks/>
          </xdr:cNvSpPr>
        </xdr:nvSpPr>
        <xdr:spPr>
          <a:xfrm>
            <a:off x="202" y="3302"/>
            <a:ext cx="7354" cy="6378"/>
          </a:xfrm>
          <a:custGeom>
            <a:pathLst>
              <a:path h="20000" w="20000">
                <a:moveTo>
                  <a:pt x="0" y="16573"/>
                </a:moveTo>
                <a:lnTo>
                  <a:pt x="764" y="19930"/>
                </a:lnTo>
                <a:lnTo>
                  <a:pt x="19964" y="3287"/>
                </a:lnTo>
                <a:lnTo>
                  <a:pt x="19200" y="0"/>
                </a:lnTo>
                <a:lnTo>
                  <a:pt x="0" y="1657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4074"/>
          <xdr:cNvSpPr>
            <a:spLocks/>
          </xdr:cNvSpPr>
        </xdr:nvSpPr>
        <xdr:spPr>
          <a:xfrm>
            <a:off x="2115" y="226"/>
            <a:ext cx="3527" cy="12531"/>
          </a:xfrm>
          <a:custGeom>
            <a:pathLst>
              <a:path h="20000" w="20000">
                <a:moveTo>
                  <a:pt x="0" y="19253"/>
                </a:moveTo>
                <a:lnTo>
                  <a:pt x="3561" y="19964"/>
                </a:lnTo>
                <a:lnTo>
                  <a:pt x="19924" y="712"/>
                </a:lnTo>
                <a:lnTo>
                  <a:pt x="16364" y="0"/>
                </a:lnTo>
                <a:lnTo>
                  <a:pt x="0" y="1925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4075"/>
          <xdr:cNvSpPr>
            <a:spLocks/>
          </xdr:cNvSpPr>
        </xdr:nvSpPr>
        <xdr:spPr>
          <a:xfrm>
            <a:off x="1980" y="291"/>
            <a:ext cx="3797" cy="12376"/>
          </a:xfrm>
          <a:custGeom>
            <a:pathLst>
              <a:path h="20000" w="20000">
                <a:moveTo>
                  <a:pt x="16620" y="19964"/>
                </a:moveTo>
                <a:lnTo>
                  <a:pt x="19930" y="19207"/>
                </a:lnTo>
                <a:lnTo>
                  <a:pt x="3380" y="0"/>
                </a:lnTo>
                <a:lnTo>
                  <a:pt x="0" y="793"/>
                </a:lnTo>
                <a:lnTo>
                  <a:pt x="16620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4076"/>
          <xdr:cNvSpPr>
            <a:spLocks/>
          </xdr:cNvSpPr>
        </xdr:nvSpPr>
        <xdr:spPr>
          <a:xfrm>
            <a:off x="861" y="1539"/>
            <a:ext cx="6040" cy="9899"/>
          </a:xfrm>
          <a:custGeom>
            <a:pathLst>
              <a:path h="20000" w="20000">
                <a:moveTo>
                  <a:pt x="18407" y="19955"/>
                </a:moveTo>
                <a:lnTo>
                  <a:pt x="19956" y="18243"/>
                </a:lnTo>
                <a:lnTo>
                  <a:pt x="1593" y="0"/>
                </a:lnTo>
                <a:lnTo>
                  <a:pt x="0" y="1667"/>
                </a:lnTo>
                <a:lnTo>
                  <a:pt x="18407" y="19955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4077"/>
          <xdr:cNvSpPr>
            <a:spLocks/>
          </xdr:cNvSpPr>
        </xdr:nvSpPr>
        <xdr:spPr>
          <a:xfrm>
            <a:off x="951" y="1384"/>
            <a:ext cx="5870" cy="10188"/>
          </a:xfrm>
          <a:custGeom>
            <a:pathLst>
              <a:path h="20000" w="20000">
                <a:moveTo>
                  <a:pt x="0" y="18381"/>
                </a:moveTo>
                <a:lnTo>
                  <a:pt x="1640" y="19956"/>
                </a:lnTo>
                <a:lnTo>
                  <a:pt x="19954" y="1575"/>
                </a:lnTo>
                <a:lnTo>
                  <a:pt x="18269" y="0"/>
                </a:lnTo>
                <a:lnTo>
                  <a:pt x="0" y="18381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4078"/>
          <xdr:cNvSpPr>
            <a:spLocks/>
          </xdr:cNvSpPr>
        </xdr:nvSpPr>
        <xdr:spPr>
          <a:xfrm>
            <a:off x="2" y="5774"/>
            <a:ext cx="7754" cy="1428"/>
          </a:xfrm>
          <a:custGeom>
            <a:pathLst>
              <a:path h="20000" w="20000">
                <a:moveTo>
                  <a:pt x="0" y="3438"/>
                </a:moveTo>
                <a:lnTo>
                  <a:pt x="69" y="19688"/>
                </a:lnTo>
                <a:lnTo>
                  <a:pt x="19966" y="16250"/>
                </a:lnTo>
                <a:lnTo>
                  <a:pt x="19931" y="0"/>
                </a:lnTo>
                <a:lnTo>
                  <a:pt x="0" y="3438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4079"/>
          <xdr:cNvSpPr>
            <a:spLocks/>
          </xdr:cNvSpPr>
        </xdr:nvSpPr>
        <xdr:spPr>
          <a:xfrm>
            <a:off x="3519" y="1"/>
            <a:ext cx="734" cy="13020"/>
          </a:xfrm>
          <a:custGeom>
            <a:pathLst>
              <a:path h="20000" w="20000">
                <a:moveTo>
                  <a:pt x="0" y="34"/>
                </a:moveTo>
                <a:lnTo>
                  <a:pt x="4000" y="19966"/>
                </a:lnTo>
                <a:lnTo>
                  <a:pt x="19636" y="19932"/>
                </a:lnTo>
                <a:lnTo>
                  <a:pt x="16000" y="0"/>
                </a:lnTo>
                <a:lnTo>
                  <a:pt x="0" y="3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4080"/>
          <xdr:cNvSpPr>
            <a:spLocks/>
          </xdr:cNvSpPr>
        </xdr:nvSpPr>
        <xdr:spPr>
          <a:xfrm>
            <a:off x="631" y="1005"/>
            <a:ext cx="6510" cy="10927"/>
          </a:xfrm>
          <a:custGeom>
            <a:pathLst>
              <a:path h="20000" w="20000">
                <a:moveTo>
                  <a:pt x="19959" y="9837"/>
                </a:moveTo>
                <a:lnTo>
                  <a:pt x="19959" y="9102"/>
                </a:lnTo>
                <a:lnTo>
                  <a:pt x="19836" y="8449"/>
                </a:lnTo>
                <a:lnTo>
                  <a:pt x="19754" y="7755"/>
                </a:lnTo>
                <a:lnTo>
                  <a:pt x="19548" y="7102"/>
                </a:lnTo>
                <a:lnTo>
                  <a:pt x="19343" y="6408"/>
                </a:lnTo>
                <a:lnTo>
                  <a:pt x="19014" y="5755"/>
                </a:lnTo>
                <a:lnTo>
                  <a:pt x="18727" y="5143"/>
                </a:lnTo>
                <a:lnTo>
                  <a:pt x="18398" y="4571"/>
                </a:lnTo>
                <a:lnTo>
                  <a:pt x="17947" y="4000"/>
                </a:lnTo>
                <a:lnTo>
                  <a:pt x="17536" y="3429"/>
                </a:lnTo>
                <a:lnTo>
                  <a:pt x="17043" y="2898"/>
                </a:lnTo>
                <a:lnTo>
                  <a:pt x="16550" y="2490"/>
                </a:lnTo>
                <a:lnTo>
                  <a:pt x="16016" y="2000"/>
                </a:lnTo>
                <a:lnTo>
                  <a:pt x="15441" y="1592"/>
                </a:lnTo>
                <a:lnTo>
                  <a:pt x="14825" y="1265"/>
                </a:lnTo>
                <a:lnTo>
                  <a:pt x="14209" y="939"/>
                </a:lnTo>
                <a:lnTo>
                  <a:pt x="13593" y="694"/>
                </a:lnTo>
                <a:lnTo>
                  <a:pt x="12895" y="449"/>
                </a:lnTo>
                <a:lnTo>
                  <a:pt x="12238" y="245"/>
                </a:lnTo>
                <a:lnTo>
                  <a:pt x="11540" y="163"/>
                </a:lnTo>
                <a:lnTo>
                  <a:pt x="10883" y="41"/>
                </a:lnTo>
                <a:lnTo>
                  <a:pt x="10185" y="0"/>
                </a:lnTo>
                <a:lnTo>
                  <a:pt x="9487" y="0"/>
                </a:lnTo>
                <a:lnTo>
                  <a:pt x="8789" y="82"/>
                </a:lnTo>
                <a:lnTo>
                  <a:pt x="8090" y="204"/>
                </a:lnTo>
                <a:lnTo>
                  <a:pt x="7392" y="367"/>
                </a:lnTo>
                <a:lnTo>
                  <a:pt x="6735" y="531"/>
                </a:lnTo>
                <a:lnTo>
                  <a:pt x="6078" y="776"/>
                </a:lnTo>
                <a:lnTo>
                  <a:pt x="5462" y="1102"/>
                </a:lnTo>
                <a:lnTo>
                  <a:pt x="4846" y="1429"/>
                </a:lnTo>
                <a:lnTo>
                  <a:pt x="4271" y="1837"/>
                </a:lnTo>
                <a:lnTo>
                  <a:pt x="3696" y="2245"/>
                </a:lnTo>
                <a:lnTo>
                  <a:pt x="3162" y="2694"/>
                </a:lnTo>
                <a:lnTo>
                  <a:pt x="2710" y="3184"/>
                </a:lnTo>
                <a:lnTo>
                  <a:pt x="2259" y="3714"/>
                </a:lnTo>
                <a:lnTo>
                  <a:pt x="1807" y="4286"/>
                </a:lnTo>
                <a:lnTo>
                  <a:pt x="1437" y="4816"/>
                </a:lnTo>
                <a:lnTo>
                  <a:pt x="1068" y="5469"/>
                </a:lnTo>
                <a:lnTo>
                  <a:pt x="780" y="6082"/>
                </a:lnTo>
                <a:lnTo>
                  <a:pt x="534" y="6735"/>
                </a:lnTo>
                <a:lnTo>
                  <a:pt x="329" y="7429"/>
                </a:lnTo>
                <a:lnTo>
                  <a:pt x="205" y="8082"/>
                </a:lnTo>
                <a:lnTo>
                  <a:pt x="82" y="8776"/>
                </a:lnTo>
                <a:lnTo>
                  <a:pt x="41" y="9429"/>
                </a:lnTo>
                <a:lnTo>
                  <a:pt x="0" y="10163"/>
                </a:lnTo>
                <a:lnTo>
                  <a:pt x="41" y="10857"/>
                </a:lnTo>
                <a:lnTo>
                  <a:pt x="123" y="11551"/>
                </a:lnTo>
                <a:lnTo>
                  <a:pt x="246" y="12245"/>
                </a:lnTo>
                <a:lnTo>
                  <a:pt x="452" y="12898"/>
                </a:lnTo>
                <a:lnTo>
                  <a:pt x="657" y="13551"/>
                </a:lnTo>
                <a:lnTo>
                  <a:pt x="945" y="14204"/>
                </a:lnTo>
                <a:lnTo>
                  <a:pt x="1232" y="14857"/>
                </a:lnTo>
                <a:lnTo>
                  <a:pt x="1602" y="15429"/>
                </a:lnTo>
                <a:lnTo>
                  <a:pt x="2012" y="16000"/>
                </a:lnTo>
                <a:lnTo>
                  <a:pt x="2464" y="16531"/>
                </a:lnTo>
                <a:lnTo>
                  <a:pt x="2916" y="17061"/>
                </a:lnTo>
                <a:lnTo>
                  <a:pt x="3450" y="17510"/>
                </a:lnTo>
                <a:lnTo>
                  <a:pt x="3984" y="17959"/>
                </a:lnTo>
                <a:lnTo>
                  <a:pt x="4517" y="18367"/>
                </a:lnTo>
                <a:lnTo>
                  <a:pt x="5175" y="18735"/>
                </a:lnTo>
                <a:lnTo>
                  <a:pt x="5791" y="19061"/>
                </a:lnTo>
                <a:lnTo>
                  <a:pt x="6407" y="19306"/>
                </a:lnTo>
                <a:lnTo>
                  <a:pt x="7064" y="19551"/>
                </a:lnTo>
                <a:lnTo>
                  <a:pt x="7721" y="19714"/>
                </a:lnTo>
                <a:lnTo>
                  <a:pt x="8419" y="19837"/>
                </a:lnTo>
                <a:lnTo>
                  <a:pt x="9117" y="19959"/>
                </a:lnTo>
                <a:lnTo>
                  <a:pt x="9815" y="19959"/>
                </a:lnTo>
                <a:lnTo>
                  <a:pt x="10513" y="19959"/>
                </a:lnTo>
                <a:lnTo>
                  <a:pt x="11211" y="19878"/>
                </a:lnTo>
                <a:lnTo>
                  <a:pt x="11869" y="19796"/>
                </a:lnTo>
                <a:lnTo>
                  <a:pt x="12567" y="19633"/>
                </a:lnTo>
                <a:lnTo>
                  <a:pt x="13224" y="19429"/>
                </a:lnTo>
                <a:lnTo>
                  <a:pt x="13922" y="19184"/>
                </a:lnTo>
                <a:lnTo>
                  <a:pt x="14538" y="18898"/>
                </a:lnTo>
                <a:lnTo>
                  <a:pt x="15154" y="18571"/>
                </a:lnTo>
                <a:lnTo>
                  <a:pt x="15729" y="18163"/>
                </a:lnTo>
                <a:lnTo>
                  <a:pt x="16263" y="17755"/>
                </a:lnTo>
                <a:lnTo>
                  <a:pt x="16838" y="17265"/>
                </a:lnTo>
                <a:lnTo>
                  <a:pt x="17290" y="16776"/>
                </a:lnTo>
                <a:lnTo>
                  <a:pt x="17741" y="16286"/>
                </a:lnTo>
                <a:lnTo>
                  <a:pt x="18152" y="15714"/>
                </a:lnTo>
                <a:lnTo>
                  <a:pt x="18563" y="15143"/>
                </a:lnTo>
                <a:lnTo>
                  <a:pt x="18891" y="14531"/>
                </a:lnTo>
                <a:lnTo>
                  <a:pt x="19179" y="13878"/>
                </a:lnTo>
                <a:lnTo>
                  <a:pt x="19425" y="13224"/>
                </a:lnTo>
                <a:lnTo>
                  <a:pt x="19671" y="12571"/>
                </a:lnTo>
                <a:lnTo>
                  <a:pt x="19795" y="11918"/>
                </a:lnTo>
                <a:lnTo>
                  <a:pt x="19918" y="11224"/>
                </a:lnTo>
                <a:lnTo>
                  <a:pt x="19959" y="10531"/>
                </a:lnTo>
                <a:lnTo>
                  <a:pt x="19959" y="9837"/>
                </a:lnTo>
                <a:close/>
              </a:path>
            </a:pathLst>
          </a:custGeom>
          <a:solidFill>
            <a:srgbClr val="114FFB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4081"/>
          <xdr:cNvSpPr>
            <a:spLocks/>
          </xdr:cNvSpPr>
        </xdr:nvSpPr>
        <xdr:spPr>
          <a:xfrm>
            <a:off x="12392" y="3902"/>
            <a:ext cx="7379" cy="6088"/>
          </a:xfrm>
          <a:custGeom>
            <a:pathLst>
              <a:path h="20000" w="20000">
                <a:moveTo>
                  <a:pt x="652" y="0"/>
                </a:moveTo>
                <a:lnTo>
                  <a:pt x="0" y="3223"/>
                </a:lnTo>
                <a:lnTo>
                  <a:pt x="19312" y="19927"/>
                </a:lnTo>
                <a:lnTo>
                  <a:pt x="19964" y="16703"/>
                </a:lnTo>
                <a:lnTo>
                  <a:pt x="652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4082"/>
          <xdr:cNvSpPr>
            <a:spLocks/>
          </xdr:cNvSpPr>
        </xdr:nvSpPr>
        <xdr:spPr>
          <a:xfrm>
            <a:off x="12392" y="3902"/>
            <a:ext cx="7379" cy="6088"/>
          </a:xfrm>
          <a:custGeom>
            <a:pathLst>
              <a:path h="20000" w="20000">
                <a:moveTo>
                  <a:pt x="0" y="16703"/>
                </a:moveTo>
                <a:lnTo>
                  <a:pt x="652" y="19927"/>
                </a:lnTo>
                <a:lnTo>
                  <a:pt x="19964" y="3223"/>
                </a:lnTo>
                <a:lnTo>
                  <a:pt x="19312" y="0"/>
                </a:lnTo>
                <a:lnTo>
                  <a:pt x="0" y="1670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4083"/>
          <xdr:cNvSpPr>
            <a:spLocks/>
          </xdr:cNvSpPr>
        </xdr:nvSpPr>
        <xdr:spPr>
          <a:xfrm>
            <a:off x="14266" y="715"/>
            <a:ext cx="3622" cy="12441"/>
          </a:xfrm>
          <a:custGeom>
            <a:pathLst>
              <a:path h="20000" w="20000">
                <a:moveTo>
                  <a:pt x="0" y="19319"/>
                </a:moveTo>
                <a:lnTo>
                  <a:pt x="3247" y="19964"/>
                </a:lnTo>
                <a:lnTo>
                  <a:pt x="19926" y="645"/>
                </a:lnTo>
                <a:lnTo>
                  <a:pt x="16679" y="0"/>
                </a:lnTo>
                <a:lnTo>
                  <a:pt x="0" y="19319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4084"/>
          <xdr:cNvSpPr>
            <a:spLocks/>
          </xdr:cNvSpPr>
        </xdr:nvSpPr>
        <xdr:spPr>
          <a:xfrm>
            <a:off x="14266" y="715"/>
            <a:ext cx="3622" cy="12441"/>
          </a:xfrm>
          <a:custGeom>
            <a:pathLst>
              <a:path h="20000" w="20000">
                <a:moveTo>
                  <a:pt x="16679" y="19964"/>
                </a:moveTo>
                <a:lnTo>
                  <a:pt x="19926" y="19319"/>
                </a:lnTo>
                <a:lnTo>
                  <a:pt x="3247" y="0"/>
                </a:lnTo>
                <a:lnTo>
                  <a:pt x="0" y="645"/>
                </a:lnTo>
                <a:lnTo>
                  <a:pt x="16679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4085"/>
          <xdr:cNvSpPr>
            <a:spLocks/>
          </xdr:cNvSpPr>
        </xdr:nvSpPr>
        <xdr:spPr>
          <a:xfrm>
            <a:off x="13117" y="1939"/>
            <a:ext cx="5920" cy="9989"/>
          </a:xfrm>
          <a:custGeom>
            <a:pathLst>
              <a:path h="20000" w="20000">
                <a:moveTo>
                  <a:pt x="18465" y="19955"/>
                </a:moveTo>
                <a:lnTo>
                  <a:pt x="19955" y="18482"/>
                </a:lnTo>
                <a:lnTo>
                  <a:pt x="1445" y="0"/>
                </a:lnTo>
                <a:lnTo>
                  <a:pt x="0" y="1473"/>
                </a:lnTo>
                <a:lnTo>
                  <a:pt x="18465" y="19955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4086"/>
          <xdr:cNvSpPr>
            <a:spLocks/>
          </xdr:cNvSpPr>
        </xdr:nvSpPr>
        <xdr:spPr>
          <a:xfrm>
            <a:off x="13117" y="1939"/>
            <a:ext cx="5935" cy="9989"/>
          </a:xfrm>
          <a:custGeom>
            <a:pathLst>
              <a:path h="20000" w="20000">
                <a:moveTo>
                  <a:pt x="0" y="18482"/>
                </a:moveTo>
                <a:lnTo>
                  <a:pt x="1486" y="19955"/>
                </a:lnTo>
                <a:lnTo>
                  <a:pt x="19955" y="1473"/>
                </a:lnTo>
                <a:lnTo>
                  <a:pt x="18468" y="0"/>
                </a:lnTo>
                <a:lnTo>
                  <a:pt x="0" y="18482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4087"/>
          <xdr:cNvSpPr>
            <a:spLocks/>
          </xdr:cNvSpPr>
        </xdr:nvSpPr>
        <xdr:spPr>
          <a:xfrm>
            <a:off x="12232" y="6444"/>
            <a:ext cx="7754" cy="1094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4088"/>
          <xdr:cNvSpPr>
            <a:spLocks/>
          </xdr:cNvSpPr>
        </xdr:nvSpPr>
        <xdr:spPr>
          <a:xfrm>
            <a:off x="15844" y="515"/>
            <a:ext cx="575" cy="12930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4089"/>
          <xdr:cNvSpPr>
            <a:spLocks/>
          </xdr:cNvSpPr>
        </xdr:nvSpPr>
        <xdr:spPr>
          <a:xfrm>
            <a:off x="12877" y="1449"/>
            <a:ext cx="6575" cy="10992"/>
          </a:xfrm>
          <a:prstGeom prst="ellipse">
            <a:avLst/>
          </a:prstGeom>
          <a:solidFill>
            <a:srgbClr val="FAFD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142875</xdr:rowOff>
    </xdr:from>
    <xdr:to>
      <xdr:col>0</xdr:col>
      <xdr:colOff>1447800</xdr:colOff>
      <xdr:row>2</xdr:row>
      <xdr:rowOff>152400</xdr:rowOff>
    </xdr:to>
    <xdr:sp>
      <xdr:nvSpPr>
        <xdr:cNvPr id="1" name="Text Box 4061"/>
        <xdr:cNvSpPr txBox="1">
          <a:spLocks noChangeAspect="1" noChangeArrowheads="1"/>
        </xdr:cNvSpPr>
      </xdr:nvSpPr>
      <xdr:spPr>
        <a:xfrm>
          <a:off x="819150" y="142875"/>
          <a:ext cx="628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OGMO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Fortaleza
</a:t>
          </a:r>
        </a:p>
      </xdr:txBody>
    </xdr:sp>
    <xdr:clientData/>
  </xdr:twoCellAnchor>
  <xdr:twoCellAnchor>
    <xdr:from>
      <xdr:col>0</xdr:col>
      <xdr:colOff>28575</xdr:colOff>
      <xdr:row>0</xdr:row>
      <xdr:rowOff>66675</xdr:rowOff>
    </xdr:from>
    <xdr:to>
      <xdr:col>0</xdr:col>
      <xdr:colOff>790575</xdr:colOff>
      <xdr:row>2</xdr:row>
      <xdr:rowOff>85725</xdr:rowOff>
    </xdr:to>
    <xdr:grpSp>
      <xdr:nvGrpSpPr>
        <xdr:cNvPr id="2" name="Group 4062"/>
        <xdr:cNvGrpSpPr>
          <a:grpSpLocks/>
        </xdr:cNvGrpSpPr>
      </xdr:nvGrpSpPr>
      <xdr:grpSpPr>
        <a:xfrm>
          <a:off x="28575" y="66675"/>
          <a:ext cx="762000" cy="409575"/>
          <a:chOff x="2" y="1"/>
          <a:chExt cx="19984" cy="19977"/>
        </a:xfrm>
        <a:solidFill>
          <a:srgbClr val="FFFFFF"/>
        </a:solidFill>
      </xdr:grpSpPr>
      <xdr:sp>
        <xdr:nvSpPr>
          <xdr:cNvPr id="3" name="Freeform 4063"/>
          <xdr:cNvSpPr>
            <a:spLocks/>
          </xdr:cNvSpPr>
        </xdr:nvSpPr>
        <xdr:spPr>
          <a:xfrm>
            <a:off x="6242" y="10389"/>
            <a:ext cx="7364" cy="6178"/>
          </a:xfrm>
          <a:custGeom>
            <a:pathLst>
              <a:path h="20000" w="20000">
                <a:moveTo>
                  <a:pt x="726" y="0"/>
                </a:moveTo>
                <a:lnTo>
                  <a:pt x="0" y="3466"/>
                </a:lnTo>
                <a:lnTo>
                  <a:pt x="19274" y="19928"/>
                </a:lnTo>
                <a:lnTo>
                  <a:pt x="19964" y="16462"/>
                </a:lnTo>
                <a:lnTo>
                  <a:pt x="726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064"/>
          <xdr:cNvSpPr>
            <a:spLocks/>
          </xdr:cNvSpPr>
        </xdr:nvSpPr>
        <xdr:spPr>
          <a:xfrm>
            <a:off x="6242" y="10369"/>
            <a:ext cx="7364" cy="6178"/>
          </a:xfrm>
          <a:custGeom>
            <a:pathLst>
              <a:path h="20000" w="20000">
                <a:moveTo>
                  <a:pt x="0" y="16462"/>
                </a:moveTo>
                <a:lnTo>
                  <a:pt x="726" y="19928"/>
                </a:lnTo>
                <a:lnTo>
                  <a:pt x="19964" y="3466"/>
                </a:lnTo>
                <a:lnTo>
                  <a:pt x="19274" y="0"/>
                </a:lnTo>
                <a:lnTo>
                  <a:pt x="0" y="16462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4065"/>
          <xdr:cNvSpPr>
            <a:spLocks/>
          </xdr:cNvSpPr>
        </xdr:nvSpPr>
        <xdr:spPr>
          <a:xfrm>
            <a:off x="8101" y="7248"/>
            <a:ext cx="3662" cy="12421"/>
          </a:xfrm>
          <a:custGeom>
            <a:pathLst>
              <a:path h="20000" w="20000">
                <a:moveTo>
                  <a:pt x="0" y="19246"/>
                </a:moveTo>
                <a:lnTo>
                  <a:pt x="3431" y="19964"/>
                </a:lnTo>
                <a:lnTo>
                  <a:pt x="19927" y="718"/>
                </a:lnTo>
                <a:lnTo>
                  <a:pt x="16423" y="0"/>
                </a:lnTo>
                <a:lnTo>
                  <a:pt x="0" y="19246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4066"/>
          <xdr:cNvSpPr>
            <a:spLocks/>
          </xdr:cNvSpPr>
        </xdr:nvSpPr>
        <xdr:spPr>
          <a:xfrm>
            <a:off x="8086" y="7248"/>
            <a:ext cx="3662" cy="12421"/>
          </a:xfrm>
          <a:custGeom>
            <a:pathLst>
              <a:path h="20000" w="20000">
                <a:moveTo>
                  <a:pt x="16496" y="19964"/>
                </a:moveTo>
                <a:lnTo>
                  <a:pt x="19927" y="19246"/>
                </a:lnTo>
                <a:lnTo>
                  <a:pt x="3431" y="0"/>
                </a:lnTo>
                <a:lnTo>
                  <a:pt x="0" y="718"/>
                </a:lnTo>
                <a:lnTo>
                  <a:pt x="16496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4067"/>
          <xdr:cNvSpPr>
            <a:spLocks/>
          </xdr:cNvSpPr>
        </xdr:nvSpPr>
        <xdr:spPr>
          <a:xfrm>
            <a:off x="6951" y="8451"/>
            <a:ext cx="5950" cy="10033"/>
          </a:xfrm>
          <a:custGeom>
            <a:pathLst>
              <a:path h="20000" w="20000">
                <a:moveTo>
                  <a:pt x="18292" y="19956"/>
                </a:moveTo>
                <a:lnTo>
                  <a:pt x="19955" y="18311"/>
                </a:lnTo>
                <a:lnTo>
                  <a:pt x="1618" y="0"/>
                </a:lnTo>
                <a:lnTo>
                  <a:pt x="0" y="1644"/>
                </a:lnTo>
                <a:lnTo>
                  <a:pt x="18292" y="19956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4068"/>
          <xdr:cNvSpPr>
            <a:spLocks/>
          </xdr:cNvSpPr>
        </xdr:nvSpPr>
        <xdr:spPr>
          <a:xfrm>
            <a:off x="6951" y="8451"/>
            <a:ext cx="5950" cy="10033"/>
          </a:xfrm>
          <a:custGeom>
            <a:pathLst>
              <a:path h="20000" w="20000">
                <a:moveTo>
                  <a:pt x="0" y="18311"/>
                </a:moveTo>
                <a:lnTo>
                  <a:pt x="1618" y="19956"/>
                </a:lnTo>
                <a:lnTo>
                  <a:pt x="19955" y="1644"/>
                </a:lnTo>
                <a:lnTo>
                  <a:pt x="18292" y="0"/>
                </a:lnTo>
                <a:lnTo>
                  <a:pt x="0" y="18311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069"/>
          <xdr:cNvSpPr>
            <a:spLocks/>
          </xdr:cNvSpPr>
        </xdr:nvSpPr>
        <xdr:spPr>
          <a:xfrm>
            <a:off x="6097" y="12911"/>
            <a:ext cx="7724" cy="1204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4070"/>
          <xdr:cNvSpPr>
            <a:spLocks/>
          </xdr:cNvSpPr>
        </xdr:nvSpPr>
        <xdr:spPr>
          <a:xfrm>
            <a:off x="9654" y="6978"/>
            <a:ext cx="600" cy="13000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4071"/>
          <xdr:cNvSpPr>
            <a:spLocks/>
          </xdr:cNvSpPr>
        </xdr:nvSpPr>
        <xdr:spPr>
          <a:xfrm>
            <a:off x="6697" y="8072"/>
            <a:ext cx="6535" cy="10927"/>
          </a:xfrm>
          <a:prstGeom prst="ellipse">
            <a:avLst/>
          </a:prstGeom>
          <a:solidFill>
            <a:srgbClr val="00AE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4072"/>
          <xdr:cNvSpPr>
            <a:spLocks/>
          </xdr:cNvSpPr>
        </xdr:nvSpPr>
        <xdr:spPr>
          <a:xfrm>
            <a:off x="162" y="3502"/>
            <a:ext cx="7429" cy="5953"/>
          </a:xfrm>
          <a:custGeom>
            <a:pathLst>
              <a:path h="20000" w="20000">
                <a:moveTo>
                  <a:pt x="719" y="0"/>
                </a:moveTo>
                <a:lnTo>
                  <a:pt x="0" y="3596"/>
                </a:lnTo>
                <a:lnTo>
                  <a:pt x="19245" y="19925"/>
                </a:lnTo>
                <a:lnTo>
                  <a:pt x="19964" y="16330"/>
                </a:lnTo>
                <a:lnTo>
                  <a:pt x="719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4073"/>
          <xdr:cNvSpPr>
            <a:spLocks/>
          </xdr:cNvSpPr>
        </xdr:nvSpPr>
        <xdr:spPr>
          <a:xfrm>
            <a:off x="202" y="3302"/>
            <a:ext cx="7354" cy="6378"/>
          </a:xfrm>
          <a:custGeom>
            <a:pathLst>
              <a:path h="20000" w="20000">
                <a:moveTo>
                  <a:pt x="0" y="16573"/>
                </a:moveTo>
                <a:lnTo>
                  <a:pt x="764" y="19930"/>
                </a:lnTo>
                <a:lnTo>
                  <a:pt x="19964" y="3287"/>
                </a:lnTo>
                <a:lnTo>
                  <a:pt x="19200" y="0"/>
                </a:lnTo>
                <a:lnTo>
                  <a:pt x="0" y="1657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4074"/>
          <xdr:cNvSpPr>
            <a:spLocks/>
          </xdr:cNvSpPr>
        </xdr:nvSpPr>
        <xdr:spPr>
          <a:xfrm>
            <a:off x="2115" y="226"/>
            <a:ext cx="3527" cy="12531"/>
          </a:xfrm>
          <a:custGeom>
            <a:pathLst>
              <a:path h="20000" w="20000">
                <a:moveTo>
                  <a:pt x="0" y="19253"/>
                </a:moveTo>
                <a:lnTo>
                  <a:pt x="3561" y="19964"/>
                </a:lnTo>
                <a:lnTo>
                  <a:pt x="19924" y="712"/>
                </a:lnTo>
                <a:lnTo>
                  <a:pt x="16364" y="0"/>
                </a:lnTo>
                <a:lnTo>
                  <a:pt x="0" y="1925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4075"/>
          <xdr:cNvSpPr>
            <a:spLocks/>
          </xdr:cNvSpPr>
        </xdr:nvSpPr>
        <xdr:spPr>
          <a:xfrm>
            <a:off x="1980" y="291"/>
            <a:ext cx="3797" cy="12376"/>
          </a:xfrm>
          <a:custGeom>
            <a:pathLst>
              <a:path h="20000" w="20000">
                <a:moveTo>
                  <a:pt x="16620" y="19964"/>
                </a:moveTo>
                <a:lnTo>
                  <a:pt x="19930" y="19207"/>
                </a:lnTo>
                <a:lnTo>
                  <a:pt x="3380" y="0"/>
                </a:lnTo>
                <a:lnTo>
                  <a:pt x="0" y="793"/>
                </a:lnTo>
                <a:lnTo>
                  <a:pt x="16620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4076"/>
          <xdr:cNvSpPr>
            <a:spLocks/>
          </xdr:cNvSpPr>
        </xdr:nvSpPr>
        <xdr:spPr>
          <a:xfrm>
            <a:off x="861" y="1539"/>
            <a:ext cx="6040" cy="9899"/>
          </a:xfrm>
          <a:custGeom>
            <a:pathLst>
              <a:path h="20000" w="20000">
                <a:moveTo>
                  <a:pt x="18407" y="19955"/>
                </a:moveTo>
                <a:lnTo>
                  <a:pt x="19956" y="18243"/>
                </a:lnTo>
                <a:lnTo>
                  <a:pt x="1593" y="0"/>
                </a:lnTo>
                <a:lnTo>
                  <a:pt x="0" y="1667"/>
                </a:lnTo>
                <a:lnTo>
                  <a:pt x="18407" y="19955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4077"/>
          <xdr:cNvSpPr>
            <a:spLocks/>
          </xdr:cNvSpPr>
        </xdr:nvSpPr>
        <xdr:spPr>
          <a:xfrm>
            <a:off x="951" y="1384"/>
            <a:ext cx="5870" cy="10188"/>
          </a:xfrm>
          <a:custGeom>
            <a:pathLst>
              <a:path h="20000" w="20000">
                <a:moveTo>
                  <a:pt x="0" y="18381"/>
                </a:moveTo>
                <a:lnTo>
                  <a:pt x="1640" y="19956"/>
                </a:lnTo>
                <a:lnTo>
                  <a:pt x="19954" y="1575"/>
                </a:lnTo>
                <a:lnTo>
                  <a:pt x="18269" y="0"/>
                </a:lnTo>
                <a:lnTo>
                  <a:pt x="0" y="18381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4078"/>
          <xdr:cNvSpPr>
            <a:spLocks/>
          </xdr:cNvSpPr>
        </xdr:nvSpPr>
        <xdr:spPr>
          <a:xfrm>
            <a:off x="2" y="5774"/>
            <a:ext cx="7754" cy="1428"/>
          </a:xfrm>
          <a:custGeom>
            <a:pathLst>
              <a:path h="20000" w="20000">
                <a:moveTo>
                  <a:pt x="0" y="3438"/>
                </a:moveTo>
                <a:lnTo>
                  <a:pt x="69" y="19688"/>
                </a:lnTo>
                <a:lnTo>
                  <a:pt x="19966" y="16250"/>
                </a:lnTo>
                <a:lnTo>
                  <a:pt x="19931" y="0"/>
                </a:lnTo>
                <a:lnTo>
                  <a:pt x="0" y="3438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4079"/>
          <xdr:cNvSpPr>
            <a:spLocks/>
          </xdr:cNvSpPr>
        </xdr:nvSpPr>
        <xdr:spPr>
          <a:xfrm>
            <a:off x="3519" y="1"/>
            <a:ext cx="734" cy="13020"/>
          </a:xfrm>
          <a:custGeom>
            <a:pathLst>
              <a:path h="20000" w="20000">
                <a:moveTo>
                  <a:pt x="0" y="34"/>
                </a:moveTo>
                <a:lnTo>
                  <a:pt x="4000" y="19966"/>
                </a:lnTo>
                <a:lnTo>
                  <a:pt x="19636" y="19932"/>
                </a:lnTo>
                <a:lnTo>
                  <a:pt x="16000" y="0"/>
                </a:lnTo>
                <a:lnTo>
                  <a:pt x="0" y="3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4080"/>
          <xdr:cNvSpPr>
            <a:spLocks/>
          </xdr:cNvSpPr>
        </xdr:nvSpPr>
        <xdr:spPr>
          <a:xfrm>
            <a:off x="631" y="1005"/>
            <a:ext cx="6510" cy="10927"/>
          </a:xfrm>
          <a:custGeom>
            <a:pathLst>
              <a:path h="20000" w="20000">
                <a:moveTo>
                  <a:pt x="19959" y="9837"/>
                </a:moveTo>
                <a:lnTo>
                  <a:pt x="19959" y="9102"/>
                </a:lnTo>
                <a:lnTo>
                  <a:pt x="19836" y="8449"/>
                </a:lnTo>
                <a:lnTo>
                  <a:pt x="19754" y="7755"/>
                </a:lnTo>
                <a:lnTo>
                  <a:pt x="19548" y="7102"/>
                </a:lnTo>
                <a:lnTo>
                  <a:pt x="19343" y="6408"/>
                </a:lnTo>
                <a:lnTo>
                  <a:pt x="19014" y="5755"/>
                </a:lnTo>
                <a:lnTo>
                  <a:pt x="18727" y="5143"/>
                </a:lnTo>
                <a:lnTo>
                  <a:pt x="18398" y="4571"/>
                </a:lnTo>
                <a:lnTo>
                  <a:pt x="17947" y="4000"/>
                </a:lnTo>
                <a:lnTo>
                  <a:pt x="17536" y="3429"/>
                </a:lnTo>
                <a:lnTo>
                  <a:pt x="17043" y="2898"/>
                </a:lnTo>
                <a:lnTo>
                  <a:pt x="16550" y="2490"/>
                </a:lnTo>
                <a:lnTo>
                  <a:pt x="16016" y="2000"/>
                </a:lnTo>
                <a:lnTo>
                  <a:pt x="15441" y="1592"/>
                </a:lnTo>
                <a:lnTo>
                  <a:pt x="14825" y="1265"/>
                </a:lnTo>
                <a:lnTo>
                  <a:pt x="14209" y="939"/>
                </a:lnTo>
                <a:lnTo>
                  <a:pt x="13593" y="694"/>
                </a:lnTo>
                <a:lnTo>
                  <a:pt x="12895" y="449"/>
                </a:lnTo>
                <a:lnTo>
                  <a:pt x="12238" y="245"/>
                </a:lnTo>
                <a:lnTo>
                  <a:pt x="11540" y="163"/>
                </a:lnTo>
                <a:lnTo>
                  <a:pt x="10883" y="41"/>
                </a:lnTo>
                <a:lnTo>
                  <a:pt x="10185" y="0"/>
                </a:lnTo>
                <a:lnTo>
                  <a:pt x="9487" y="0"/>
                </a:lnTo>
                <a:lnTo>
                  <a:pt x="8789" y="82"/>
                </a:lnTo>
                <a:lnTo>
                  <a:pt x="8090" y="204"/>
                </a:lnTo>
                <a:lnTo>
                  <a:pt x="7392" y="367"/>
                </a:lnTo>
                <a:lnTo>
                  <a:pt x="6735" y="531"/>
                </a:lnTo>
                <a:lnTo>
                  <a:pt x="6078" y="776"/>
                </a:lnTo>
                <a:lnTo>
                  <a:pt x="5462" y="1102"/>
                </a:lnTo>
                <a:lnTo>
                  <a:pt x="4846" y="1429"/>
                </a:lnTo>
                <a:lnTo>
                  <a:pt x="4271" y="1837"/>
                </a:lnTo>
                <a:lnTo>
                  <a:pt x="3696" y="2245"/>
                </a:lnTo>
                <a:lnTo>
                  <a:pt x="3162" y="2694"/>
                </a:lnTo>
                <a:lnTo>
                  <a:pt x="2710" y="3184"/>
                </a:lnTo>
                <a:lnTo>
                  <a:pt x="2259" y="3714"/>
                </a:lnTo>
                <a:lnTo>
                  <a:pt x="1807" y="4286"/>
                </a:lnTo>
                <a:lnTo>
                  <a:pt x="1437" y="4816"/>
                </a:lnTo>
                <a:lnTo>
                  <a:pt x="1068" y="5469"/>
                </a:lnTo>
                <a:lnTo>
                  <a:pt x="780" y="6082"/>
                </a:lnTo>
                <a:lnTo>
                  <a:pt x="534" y="6735"/>
                </a:lnTo>
                <a:lnTo>
                  <a:pt x="329" y="7429"/>
                </a:lnTo>
                <a:lnTo>
                  <a:pt x="205" y="8082"/>
                </a:lnTo>
                <a:lnTo>
                  <a:pt x="82" y="8776"/>
                </a:lnTo>
                <a:lnTo>
                  <a:pt x="41" y="9429"/>
                </a:lnTo>
                <a:lnTo>
                  <a:pt x="0" y="10163"/>
                </a:lnTo>
                <a:lnTo>
                  <a:pt x="41" y="10857"/>
                </a:lnTo>
                <a:lnTo>
                  <a:pt x="123" y="11551"/>
                </a:lnTo>
                <a:lnTo>
                  <a:pt x="246" y="12245"/>
                </a:lnTo>
                <a:lnTo>
                  <a:pt x="452" y="12898"/>
                </a:lnTo>
                <a:lnTo>
                  <a:pt x="657" y="13551"/>
                </a:lnTo>
                <a:lnTo>
                  <a:pt x="945" y="14204"/>
                </a:lnTo>
                <a:lnTo>
                  <a:pt x="1232" y="14857"/>
                </a:lnTo>
                <a:lnTo>
                  <a:pt x="1602" y="15429"/>
                </a:lnTo>
                <a:lnTo>
                  <a:pt x="2012" y="16000"/>
                </a:lnTo>
                <a:lnTo>
                  <a:pt x="2464" y="16531"/>
                </a:lnTo>
                <a:lnTo>
                  <a:pt x="2916" y="17061"/>
                </a:lnTo>
                <a:lnTo>
                  <a:pt x="3450" y="17510"/>
                </a:lnTo>
                <a:lnTo>
                  <a:pt x="3984" y="17959"/>
                </a:lnTo>
                <a:lnTo>
                  <a:pt x="4517" y="18367"/>
                </a:lnTo>
                <a:lnTo>
                  <a:pt x="5175" y="18735"/>
                </a:lnTo>
                <a:lnTo>
                  <a:pt x="5791" y="19061"/>
                </a:lnTo>
                <a:lnTo>
                  <a:pt x="6407" y="19306"/>
                </a:lnTo>
                <a:lnTo>
                  <a:pt x="7064" y="19551"/>
                </a:lnTo>
                <a:lnTo>
                  <a:pt x="7721" y="19714"/>
                </a:lnTo>
                <a:lnTo>
                  <a:pt x="8419" y="19837"/>
                </a:lnTo>
                <a:lnTo>
                  <a:pt x="9117" y="19959"/>
                </a:lnTo>
                <a:lnTo>
                  <a:pt x="9815" y="19959"/>
                </a:lnTo>
                <a:lnTo>
                  <a:pt x="10513" y="19959"/>
                </a:lnTo>
                <a:lnTo>
                  <a:pt x="11211" y="19878"/>
                </a:lnTo>
                <a:lnTo>
                  <a:pt x="11869" y="19796"/>
                </a:lnTo>
                <a:lnTo>
                  <a:pt x="12567" y="19633"/>
                </a:lnTo>
                <a:lnTo>
                  <a:pt x="13224" y="19429"/>
                </a:lnTo>
                <a:lnTo>
                  <a:pt x="13922" y="19184"/>
                </a:lnTo>
                <a:lnTo>
                  <a:pt x="14538" y="18898"/>
                </a:lnTo>
                <a:lnTo>
                  <a:pt x="15154" y="18571"/>
                </a:lnTo>
                <a:lnTo>
                  <a:pt x="15729" y="18163"/>
                </a:lnTo>
                <a:lnTo>
                  <a:pt x="16263" y="17755"/>
                </a:lnTo>
                <a:lnTo>
                  <a:pt x="16838" y="17265"/>
                </a:lnTo>
                <a:lnTo>
                  <a:pt x="17290" y="16776"/>
                </a:lnTo>
                <a:lnTo>
                  <a:pt x="17741" y="16286"/>
                </a:lnTo>
                <a:lnTo>
                  <a:pt x="18152" y="15714"/>
                </a:lnTo>
                <a:lnTo>
                  <a:pt x="18563" y="15143"/>
                </a:lnTo>
                <a:lnTo>
                  <a:pt x="18891" y="14531"/>
                </a:lnTo>
                <a:lnTo>
                  <a:pt x="19179" y="13878"/>
                </a:lnTo>
                <a:lnTo>
                  <a:pt x="19425" y="13224"/>
                </a:lnTo>
                <a:lnTo>
                  <a:pt x="19671" y="12571"/>
                </a:lnTo>
                <a:lnTo>
                  <a:pt x="19795" y="11918"/>
                </a:lnTo>
                <a:lnTo>
                  <a:pt x="19918" y="11224"/>
                </a:lnTo>
                <a:lnTo>
                  <a:pt x="19959" y="10531"/>
                </a:lnTo>
                <a:lnTo>
                  <a:pt x="19959" y="9837"/>
                </a:lnTo>
                <a:close/>
              </a:path>
            </a:pathLst>
          </a:custGeom>
          <a:solidFill>
            <a:srgbClr val="114FFB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4081"/>
          <xdr:cNvSpPr>
            <a:spLocks/>
          </xdr:cNvSpPr>
        </xdr:nvSpPr>
        <xdr:spPr>
          <a:xfrm>
            <a:off x="12392" y="3902"/>
            <a:ext cx="7379" cy="6088"/>
          </a:xfrm>
          <a:custGeom>
            <a:pathLst>
              <a:path h="20000" w="20000">
                <a:moveTo>
                  <a:pt x="652" y="0"/>
                </a:moveTo>
                <a:lnTo>
                  <a:pt x="0" y="3223"/>
                </a:lnTo>
                <a:lnTo>
                  <a:pt x="19312" y="19927"/>
                </a:lnTo>
                <a:lnTo>
                  <a:pt x="19964" y="16703"/>
                </a:lnTo>
                <a:lnTo>
                  <a:pt x="652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4082"/>
          <xdr:cNvSpPr>
            <a:spLocks/>
          </xdr:cNvSpPr>
        </xdr:nvSpPr>
        <xdr:spPr>
          <a:xfrm>
            <a:off x="12392" y="3902"/>
            <a:ext cx="7379" cy="6088"/>
          </a:xfrm>
          <a:custGeom>
            <a:pathLst>
              <a:path h="20000" w="20000">
                <a:moveTo>
                  <a:pt x="0" y="16703"/>
                </a:moveTo>
                <a:lnTo>
                  <a:pt x="652" y="19927"/>
                </a:lnTo>
                <a:lnTo>
                  <a:pt x="19964" y="3223"/>
                </a:lnTo>
                <a:lnTo>
                  <a:pt x="19312" y="0"/>
                </a:lnTo>
                <a:lnTo>
                  <a:pt x="0" y="1670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4083"/>
          <xdr:cNvSpPr>
            <a:spLocks/>
          </xdr:cNvSpPr>
        </xdr:nvSpPr>
        <xdr:spPr>
          <a:xfrm>
            <a:off x="14266" y="715"/>
            <a:ext cx="3622" cy="12441"/>
          </a:xfrm>
          <a:custGeom>
            <a:pathLst>
              <a:path h="20000" w="20000">
                <a:moveTo>
                  <a:pt x="0" y="19319"/>
                </a:moveTo>
                <a:lnTo>
                  <a:pt x="3247" y="19964"/>
                </a:lnTo>
                <a:lnTo>
                  <a:pt x="19926" y="645"/>
                </a:lnTo>
                <a:lnTo>
                  <a:pt x="16679" y="0"/>
                </a:lnTo>
                <a:lnTo>
                  <a:pt x="0" y="19319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4084"/>
          <xdr:cNvSpPr>
            <a:spLocks/>
          </xdr:cNvSpPr>
        </xdr:nvSpPr>
        <xdr:spPr>
          <a:xfrm>
            <a:off x="14266" y="715"/>
            <a:ext cx="3622" cy="12441"/>
          </a:xfrm>
          <a:custGeom>
            <a:pathLst>
              <a:path h="20000" w="20000">
                <a:moveTo>
                  <a:pt x="16679" y="19964"/>
                </a:moveTo>
                <a:lnTo>
                  <a:pt x="19926" y="19319"/>
                </a:lnTo>
                <a:lnTo>
                  <a:pt x="3247" y="0"/>
                </a:lnTo>
                <a:lnTo>
                  <a:pt x="0" y="645"/>
                </a:lnTo>
                <a:lnTo>
                  <a:pt x="16679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4085"/>
          <xdr:cNvSpPr>
            <a:spLocks/>
          </xdr:cNvSpPr>
        </xdr:nvSpPr>
        <xdr:spPr>
          <a:xfrm>
            <a:off x="13117" y="1939"/>
            <a:ext cx="5920" cy="9989"/>
          </a:xfrm>
          <a:custGeom>
            <a:pathLst>
              <a:path h="20000" w="20000">
                <a:moveTo>
                  <a:pt x="18465" y="19955"/>
                </a:moveTo>
                <a:lnTo>
                  <a:pt x="19955" y="18482"/>
                </a:lnTo>
                <a:lnTo>
                  <a:pt x="1445" y="0"/>
                </a:lnTo>
                <a:lnTo>
                  <a:pt x="0" y="1473"/>
                </a:lnTo>
                <a:lnTo>
                  <a:pt x="18465" y="19955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4086"/>
          <xdr:cNvSpPr>
            <a:spLocks/>
          </xdr:cNvSpPr>
        </xdr:nvSpPr>
        <xdr:spPr>
          <a:xfrm>
            <a:off x="13117" y="1939"/>
            <a:ext cx="5935" cy="9989"/>
          </a:xfrm>
          <a:custGeom>
            <a:pathLst>
              <a:path h="20000" w="20000">
                <a:moveTo>
                  <a:pt x="0" y="18482"/>
                </a:moveTo>
                <a:lnTo>
                  <a:pt x="1486" y="19955"/>
                </a:lnTo>
                <a:lnTo>
                  <a:pt x="19955" y="1473"/>
                </a:lnTo>
                <a:lnTo>
                  <a:pt x="18468" y="0"/>
                </a:lnTo>
                <a:lnTo>
                  <a:pt x="0" y="18482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4087"/>
          <xdr:cNvSpPr>
            <a:spLocks/>
          </xdr:cNvSpPr>
        </xdr:nvSpPr>
        <xdr:spPr>
          <a:xfrm>
            <a:off x="12232" y="6444"/>
            <a:ext cx="7754" cy="1094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4088"/>
          <xdr:cNvSpPr>
            <a:spLocks/>
          </xdr:cNvSpPr>
        </xdr:nvSpPr>
        <xdr:spPr>
          <a:xfrm>
            <a:off x="15844" y="515"/>
            <a:ext cx="575" cy="12930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4089"/>
          <xdr:cNvSpPr>
            <a:spLocks/>
          </xdr:cNvSpPr>
        </xdr:nvSpPr>
        <xdr:spPr>
          <a:xfrm>
            <a:off x="12877" y="1449"/>
            <a:ext cx="6575" cy="10992"/>
          </a:xfrm>
          <a:prstGeom prst="ellipse">
            <a:avLst/>
          </a:prstGeom>
          <a:solidFill>
            <a:srgbClr val="FAFD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142875</xdr:rowOff>
    </xdr:from>
    <xdr:to>
      <xdr:col>0</xdr:col>
      <xdr:colOff>1447800</xdr:colOff>
      <xdr:row>2</xdr:row>
      <xdr:rowOff>152400</xdr:rowOff>
    </xdr:to>
    <xdr:sp>
      <xdr:nvSpPr>
        <xdr:cNvPr id="1" name="Text Box 4061"/>
        <xdr:cNvSpPr txBox="1">
          <a:spLocks noChangeAspect="1" noChangeArrowheads="1"/>
        </xdr:cNvSpPr>
      </xdr:nvSpPr>
      <xdr:spPr>
        <a:xfrm>
          <a:off x="819150" y="142875"/>
          <a:ext cx="628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OGMO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Fortaleza
</a:t>
          </a:r>
        </a:p>
      </xdr:txBody>
    </xdr:sp>
    <xdr:clientData/>
  </xdr:twoCellAnchor>
  <xdr:twoCellAnchor>
    <xdr:from>
      <xdr:col>0</xdr:col>
      <xdr:colOff>28575</xdr:colOff>
      <xdr:row>0</xdr:row>
      <xdr:rowOff>66675</xdr:rowOff>
    </xdr:from>
    <xdr:to>
      <xdr:col>0</xdr:col>
      <xdr:colOff>790575</xdr:colOff>
      <xdr:row>2</xdr:row>
      <xdr:rowOff>85725</xdr:rowOff>
    </xdr:to>
    <xdr:grpSp>
      <xdr:nvGrpSpPr>
        <xdr:cNvPr id="2" name="Group 4062"/>
        <xdr:cNvGrpSpPr>
          <a:grpSpLocks/>
        </xdr:cNvGrpSpPr>
      </xdr:nvGrpSpPr>
      <xdr:grpSpPr>
        <a:xfrm>
          <a:off x="28575" y="66675"/>
          <a:ext cx="762000" cy="409575"/>
          <a:chOff x="2" y="1"/>
          <a:chExt cx="19984" cy="19977"/>
        </a:xfrm>
        <a:solidFill>
          <a:srgbClr val="FFFFFF"/>
        </a:solidFill>
      </xdr:grpSpPr>
      <xdr:sp>
        <xdr:nvSpPr>
          <xdr:cNvPr id="3" name="Freeform 4063"/>
          <xdr:cNvSpPr>
            <a:spLocks/>
          </xdr:cNvSpPr>
        </xdr:nvSpPr>
        <xdr:spPr>
          <a:xfrm>
            <a:off x="6242" y="10389"/>
            <a:ext cx="7364" cy="6178"/>
          </a:xfrm>
          <a:custGeom>
            <a:pathLst>
              <a:path h="20000" w="20000">
                <a:moveTo>
                  <a:pt x="726" y="0"/>
                </a:moveTo>
                <a:lnTo>
                  <a:pt x="0" y="3466"/>
                </a:lnTo>
                <a:lnTo>
                  <a:pt x="19274" y="19928"/>
                </a:lnTo>
                <a:lnTo>
                  <a:pt x="19964" y="16462"/>
                </a:lnTo>
                <a:lnTo>
                  <a:pt x="726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064"/>
          <xdr:cNvSpPr>
            <a:spLocks/>
          </xdr:cNvSpPr>
        </xdr:nvSpPr>
        <xdr:spPr>
          <a:xfrm>
            <a:off x="6242" y="10369"/>
            <a:ext cx="7364" cy="6178"/>
          </a:xfrm>
          <a:custGeom>
            <a:pathLst>
              <a:path h="20000" w="20000">
                <a:moveTo>
                  <a:pt x="0" y="16462"/>
                </a:moveTo>
                <a:lnTo>
                  <a:pt x="726" y="19928"/>
                </a:lnTo>
                <a:lnTo>
                  <a:pt x="19964" y="3466"/>
                </a:lnTo>
                <a:lnTo>
                  <a:pt x="19274" y="0"/>
                </a:lnTo>
                <a:lnTo>
                  <a:pt x="0" y="16462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4065"/>
          <xdr:cNvSpPr>
            <a:spLocks/>
          </xdr:cNvSpPr>
        </xdr:nvSpPr>
        <xdr:spPr>
          <a:xfrm>
            <a:off x="8101" y="7248"/>
            <a:ext cx="3662" cy="12421"/>
          </a:xfrm>
          <a:custGeom>
            <a:pathLst>
              <a:path h="20000" w="20000">
                <a:moveTo>
                  <a:pt x="0" y="19246"/>
                </a:moveTo>
                <a:lnTo>
                  <a:pt x="3431" y="19964"/>
                </a:lnTo>
                <a:lnTo>
                  <a:pt x="19927" y="718"/>
                </a:lnTo>
                <a:lnTo>
                  <a:pt x="16423" y="0"/>
                </a:lnTo>
                <a:lnTo>
                  <a:pt x="0" y="19246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4066"/>
          <xdr:cNvSpPr>
            <a:spLocks/>
          </xdr:cNvSpPr>
        </xdr:nvSpPr>
        <xdr:spPr>
          <a:xfrm>
            <a:off x="8086" y="7248"/>
            <a:ext cx="3662" cy="12421"/>
          </a:xfrm>
          <a:custGeom>
            <a:pathLst>
              <a:path h="20000" w="20000">
                <a:moveTo>
                  <a:pt x="16496" y="19964"/>
                </a:moveTo>
                <a:lnTo>
                  <a:pt x="19927" y="19246"/>
                </a:lnTo>
                <a:lnTo>
                  <a:pt x="3431" y="0"/>
                </a:lnTo>
                <a:lnTo>
                  <a:pt x="0" y="718"/>
                </a:lnTo>
                <a:lnTo>
                  <a:pt x="16496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4067"/>
          <xdr:cNvSpPr>
            <a:spLocks/>
          </xdr:cNvSpPr>
        </xdr:nvSpPr>
        <xdr:spPr>
          <a:xfrm>
            <a:off x="6951" y="8451"/>
            <a:ext cx="5950" cy="10033"/>
          </a:xfrm>
          <a:custGeom>
            <a:pathLst>
              <a:path h="20000" w="20000">
                <a:moveTo>
                  <a:pt x="18292" y="19956"/>
                </a:moveTo>
                <a:lnTo>
                  <a:pt x="19955" y="18311"/>
                </a:lnTo>
                <a:lnTo>
                  <a:pt x="1618" y="0"/>
                </a:lnTo>
                <a:lnTo>
                  <a:pt x="0" y="1644"/>
                </a:lnTo>
                <a:lnTo>
                  <a:pt x="18292" y="19956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4068"/>
          <xdr:cNvSpPr>
            <a:spLocks/>
          </xdr:cNvSpPr>
        </xdr:nvSpPr>
        <xdr:spPr>
          <a:xfrm>
            <a:off x="6951" y="8451"/>
            <a:ext cx="5950" cy="10033"/>
          </a:xfrm>
          <a:custGeom>
            <a:pathLst>
              <a:path h="20000" w="20000">
                <a:moveTo>
                  <a:pt x="0" y="18311"/>
                </a:moveTo>
                <a:lnTo>
                  <a:pt x="1618" y="19956"/>
                </a:lnTo>
                <a:lnTo>
                  <a:pt x="19955" y="1644"/>
                </a:lnTo>
                <a:lnTo>
                  <a:pt x="18292" y="0"/>
                </a:lnTo>
                <a:lnTo>
                  <a:pt x="0" y="18311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069"/>
          <xdr:cNvSpPr>
            <a:spLocks/>
          </xdr:cNvSpPr>
        </xdr:nvSpPr>
        <xdr:spPr>
          <a:xfrm>
            <a:off x="6097" y="12911"/>
            <a:ext cx="7724" cy="1204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4070"/>
          <xdr:cNvSpPr>
            <a:spLocks/>
          </xdr:cNvSpPr>
        </xdr:nvSpPr>
        <xdr:spPr>
          <a:xfrm>
            <a:off x="9654" y="6978"/>
            <a:ext cx="600" cy="13000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4071"/>
          <xdr:cNvSpPr>
            <a:spLocks/>
          </xdr:cNvSpPr>
        </xdr:nvSpPr>
        <xdr:spPr>
          <a:xfrm>
            <a:off x="6697" y="8072"/>
            <a:ext cx="6535" cy="10927"/>
          </a:xfrm>
          <a:prstGeom prst="ellipse">
            <a:avLst/>
          </a:prstGeom>
          <a:solidFill>
            <a:srgbClr val="00AE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4072"/>
          <xdr:cNvSpPr>
            <a:spLocks/>
          </xdr:cNvSpPr>
        </xdr:nvSpPr>
        <xdr:spPr>
          <a:xfrm>
            <a:off x="162" y="3502"/>
            <a:ext cx="7429" cy="5953"/>
          </a:xfrm>
          <a:custGeom>
            <a:pathLst>
              <a:path h="20000" w="20000">
                <a:moveTo>
                  <a:pt x="719" y="0"/>
                </a:moveTo>
                <a:lnTo>
                  <a:pt x="0" y="3596"/>
                </a:lnTo>
                <a:lnTo>
                  <a:pt x="19245" y="19925"/>
                </a:lnTo>
                <a:lnTo>
                  <a:pt x="19964" y="16330"/>
                </a:lnTo>
                <a:lnTo>
                  <a:pt x="719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4073"/>
          <xdr:cNvSpPr>
            <a:spLocks/>
          </xdr:cNvSpPr>
        </xdr:nvSpPr>
        <xdr:spPr>
          <a:xfrm>
            <a:off x="202" y="3302"/>
            <a:ext cx="7354" cy="6378"/>
          </a:xfrm>
          <a:custGeom>
            <a:pathLst>
              <a:path h="20000" w="20000">
                <a:moveTo>
                  <a:pt x="0" y="16573"/>
                </a:moveTo>
                <a:lnTo>
                  <a:pt x="764" y="19930"/>
                </a:lnTo>
                <a:lnTo>
                  <a:pt x="19964" y="3287"/>
                </a:lnTo>
                <a:lnTo>
                  <a:pt x="19200" y="0"/>
                </a:lnTo>
                <a:lnTo>
                  <a:pt x="0" y="1657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4074"/>
          <xdr:cNvSpPr>
            <a:spLocks/>
          </xdr:cNvSpPr>
        </xdr:nvSpPr>
        <xdr:spPr>
          <a:xfrm>
            <a:off x="2115" y="226"/>
            <a:ext cx="3527" cy="12531"/>
          </a:xfrm>
          <a:custGeom>
            <a:pathLst>
              <a:path h="20000" w="20000">
                <a:moveTo>
                  <a:pt x="0" y="19253"/>
                </a:moveTo>
                <a:lnTo>
                  <a:pt x="3561" y="19964"/>
                </a:lnTo>
                <a:lnTo>
                  <a:pt x="19924" y="712"/>
                </a:lnTo>
                <a:lnTo>
                  <a:pt x="16364" y="0"/>
                </a:lnTo>
                <a:lnTo>
                  <a:pt x="0" y="1925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4075"/>
          <xdr:cNvSpPr>
            <a:spLocks/>
          </xdr:cNvSpPr>
        </xdr:nvSpPr>
        <xdr:spPr>
          <a:xfrm>
            <a:off x="1980" y="291"/>
            <a:ext cx="3797" cy="12376"/>
          </a:xfrm>
          <a:custGeom>
            <a:pathLst>
              <a:path h="20000" w="20000">
                <a:moveTo>
                  <a:pt x="16620" y="19964"/>
                </a:moveTo>
                <a:lnTo>
                  <a:pt x="19930" y="19207"/>
                </a:lnTo>
                <a:lnTo>
                  <a:pt x="3380" y="0"/>
                </a:lnTo>
                <a:lnTo>
                  <a:pt x="0" y="793"/>
                </a:lnTo>
                <a:lnTo>
                  <a:pt x="16620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4076"/>
          <xdr:cNvSpPr>
            <a:spLocks/>
          </xdr:cNvSpPr>
        </xdr:nvSpPr>
        <xdr:spPr>
          <a:xfrm>
            <a:off x="861" y="1539"/>
            <a:ext cx="6040" cy="9899"/>
          </a:xfrm>
          <a:custGeom>
            <a:pathLst>
              <a:path h="20000" w="20000">
                <a:moveTo>
                  <a:pt x="18407" y="19955"/>
                </a:moveTo>
                <a:lnTo>
                  <a:pt x="19956" y="18243"/>
                </a:lnTo>
                <a:lnTo>
                  <a:pt x="1593" y="0"/>
                </a:lnTo>
                <a:lnTo>
                  <a:pt x="0" y="1667"/>
                </a:lnTo>
                <a:lnTo>
                  <a:pt x="18407" y="19955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4077"/>
          <xdr:cNvSpPr>
            <a:spLocks/>
          </xdr:cNvSpPr>
        </xdr:nvSpPr>
        <xdr:spPr>
          <a:xfrm>
            <a:off x="951" y="1384"/>
            <a:ext cx="5870" cy="10188"/>
          </a:xfrm>
          <a:custGeom>
            <a:pathLst>
              <a:path h="20000" w="20000">
                <a:moveTo>
                  <a:pt x="0" y="18381"/>
                </a:moveTo>
                <a:lnTo>
                  <a:pt x="1640" y="19956"/>
                </a:lnTo>
                <a:lnTo>
                  <a:pt x="19954" y="1575"/>
                </a:lnTo>
                <a:lnTo>
                  <a:pt x="18269" y="0"/>
                </a:lnTo>
                <a:lnTo>
                  <a:pt x="0" y="18381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4078"/>
          <xdr:cNvSpPr>
            <a:spLocks/>
          </xdr:cNvSpPr>
        </xdr:nvSpPr>
        <xdr:spPr>
          <a:xfrm>
            <a:off x="2" y="5774"/>
            <a:ext cx="7754" cy="1428"/>
          </a:xfrm>
          <a:custGeom>
            <a:pathLst>
              <a:path h="20000" w="20000">
                <a:moveTo>
                  <a:pt x="0" y="3438"/>
                </a:moveTo>
                <a:lnTo>
                  <a:pt x="69" y="19688"/>
                </a:lnTo>
                <a:lnTo>
                  <a:pt x="19966" y="16250"/>
                </a:lnTo>
                <a:lnTo>
                  <a:pt x="19931" y="0"/>
                </a:lnTo>
                <a:lnTo>
                  <a:pt x="0" y="3438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4079"/>
          <xdr:cNvSpPr>
            <a:spLocks/>
          </xdr:cNvSpPr>
        </xdr:nvSpPr>
        <xdr:spPr>
          <a:xfrm>
            <a:off x="3519" y="1"/>
            <a:ext cx="734" cy="13020"/>
          </a:xfrm>
          <a:custGeom>
            <a:pathLst>
              <a:path h="20000" w="20000">
                <a:moveTo>
                  <a:pt x="0" y="34"/>
                </a:moveTo>
                <a:lnTo>
                  <a:pt x="4000" y="19966"/>
                </a:lnTo>
                <a:lnTo>
                  <a:pt x="19636" y="19932"/>
                </a:lnTo>
                <a:lnTo>
                  <a:pt x="16000" y="0"/>
                </a:lnTo>
                <a:lnTo>
                  <a:pt x="0" y="3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4080"/>
          <xdr:cNvSpPr>
            <a:spLocks/>
          </xdr:cNvSpPr>
        </xdr:nvSpPr>
        <xdr:spPr>
          <a:xfrm>
            <a:off x="631" y="1005"/>
            <a:ext cx="6510" cy="10927"/>
          </a:xfrm>
          <a:custGeom>
            <a:pathLst>
              <a:path h="20000" w="20000">
                <a:moveTo>
                  <a:pt x="19959" y="9837"/>
                </a:moveTo>
                <a:lnTo>
                  <a:pt x="19959" y="9102"/>
                </a:lnTo>
                <a:lnTo>
                  <a:pt x="19836" y="8449"/>
                </a:lnTo>
                <a:lnTo>
                  <a:pt x="19754" y="7755"/>
                </a:lnTo>
                <a:lnTo>
                  <a:pt x="19548" y="7102"/>
                </a:lnTo>
                <a:lnTo>
                  <a:pt x="19343" y="6408"/>
                </a:lnTo>
                <a:lnTo>
                  <a:pt x="19014" y="5755"/>
                </a:lnTo>
                <a:lnTo>
                  <a:pt x="18727" y="5143"/>
                </a:lnTo>
                <a:lnTo>
                  <a:pt x="18398" y="4571"/>
                </a:lnTo>
                <a:lnTo>
                  <a:pt x="17947" y="4000"/>
                </a:lnTo>
                <a:lnTo>
                  <a:pt x="17536" y="3429"/>
                </a:lnTo>
                <a:lnTo>
                  <a:pt x="17043" y="2898"/>
                </a:lnTo>
                <a:lnTo>
                  <a:pt x="16550" y="2490"/>
                </a:lnTo>
                <a:lnTo>
                  <a:pt x="16016" y="2000"/>
                </a:lnTo>
                <a:lnTo>
                  <a:pt x="15441" y="1592"/>
                </a:lnTo>
                <a:lnTo>
                  <a:pt x="14825" y="1265"/>
                </a:lnTo>
                <a:lnTo>
                  <a:pt x="14209" y="939"/>
                </a:lnTo>
                <a:lnTo>
                  <a:pt x="13593" y="694"/>
                </a:lnTo>
                <a:lnTo>
                  <a:pt x="12895" y="449"/>
                </a:lnTo>
                <a:lnTo>
                  <a:pt x="12238" y="245"/>
                </a:lnTo>
                <a:lnTo>
                  <a:pt x="11540" y="163"/>
                </a:lnTo>
                <a:lnTo>
                  <a:pt x="10883" y="41"/>
                </a:lnTo>
                <a:lnTo>
                  <a:pt x="10185" y="0"/>
                </a:lnTo>
                <a:lnTo>
                  <a:pt x="9487" y="0"/>
                </a:lnTo>
                <a:lnTo>
                  <a:pt x="8789" y="82"/>
                </a:lnTo>
                <a:lnTo>
                  <a:pt x="8090" y="204"/>
                </a:lnTo>
                <a:lnTo>
                  <a:pt x="7392" y="367"/>
                </a:lnTo>
                <a:lnTo>
                  <a:pt x="6735" y="531"/>
                </a:lnTo>
                <a:lnTo>
                  <a:pt x="6078" y="776"/>
                </a:lnTo>
                <a:lnTo>
                  <a:pt x="5462" y="1102"/>
                </a:lnTo>
                <a:lnTo>
                  <a:pt x="4846" y="1429"/>
                </a:lnTo>
                <a:lnTo>
                  <a:pt x="4271" y="1837"/>
                </a:lnTo>
                <a:lnTo>
                  <a:pt x="3696" y="2245"/>
                </a:lnTo>
                <a:lnTo>
                  <a:pt x="3162" y="2694"/>
                </a:lnTo>
                <a:lnTo>
                  <a:pt x="2710" y="3184"/>
                </a:lnTo>
                <a:lnTo>
                  <a:pt x="2259" y="3714"/>
                </a:lnTo>
                <a:lnTo>
                  <a:pt x="1807" y="4286"/>
                </a:lnTo>
                <a:lnTo>
                  <a:pt x="1437" y="4816"/>
                </a:lnTo>
                <a:lnTo>
                  <a:pt x="1068" y="5469"/>
                </a:lnTo>
                <a:lnTo>
                  <a:pt x="780" y="6082"/>
                </a:lnTo>
                <a:lnTo>
                  <a:pt x="534" y="6735"/>
                </a:lnTo>
                <a:lnTo>
                  <a:pt x="329" y="7429"/>
                </a:lnTo>
                <a:lnTo>
                  <a:pt x="205" y="8082"/>
                </a:lnTo>
                <a:lnTo>
                  <a:pt x="82" y="8776"/>
                </a:lnTo>
                <a:lnTo>
                  <a:pt x="41" y="9429"/>
                </a:lnTo>
                <a:lnTo>
                  <a:pt x="0" y="10163"/>
                </a:lnTo>
                <a:lnTo>
                  <a:pt x="41" y="10857"/>
                </a:lnTo>
                <a:lnTo>
                  <a:pt x="123" y="11551"/>
                </a:lnTo>
                <a:lnTo>
                  <a:pt x="246" y="12245"/>
                </a:lnTo>
                <a:lnTo>
                  <a:pt x="452" y="12898"/>
                </a:lnTo>
                <a:lnTo>
                  <a:pt x="657" y="13551"/>
                </a:lnTo>
                <a:lnTo>
                  <a:pt x="945" y="14204"/>
                </a:lnTo>
                <a:lnTo>
                  <a:pt x="1232" y="14857"/>
                </a:lnTo>
                <a:lnTo>
                  <a:pt x="1602" y="15429"/>
                </a:lnTo>
                <a:lnTo>
                  <a:pt x="2012" y="16000"/>
                </a:lnTo>
                <a:lnTo>
                  <a:pt x="2464" y="16531"/>
                </a:lnTo>
                <a:lnTo>
                  <a:pt x="2916" y="17061"/>
                </a:lnTo>
                <a:lnTo>
                  <a:pt x="3450" y="17510"/>
                </a:lnTo>
                <a:lnTo>
                  <a:pt x="3984" y="17959"/>
                </a:lnTo>
                <a:lnTo>
                  <a:pt x="4517" y="18367"/>
                </a:lnTo>
                <a:lnTo>
                  <a:pt x="5175" y="18735"/>
                </a:lnTo>
                <a:lnTo>
                  <a:pt x="5791" y="19061"/>
                </a:lnTo>
                <a:lnTo>
                  <a:pt x="6407" y="19306"/>
                </a:lnTo>
                <a:lnTo>
                  <a:pt x="7064" y="19551"/>
                </a:lnTo>
                <a:lnTo>
                  <a:pt x="7721" y="19714"/>
                </a:lnTo>
                <a:lnTo>
                  <a:pt x="8419" y="19837"/>
                </a:lnTo>
                <a:lnTo>
                  <a:pt x="9117" y="19959"/>
                </a:lnTo>
                <a:lnTo>
                  <a:pt x="9815" y="19959"/>
                </a:lnTo>
                <a:lnTo>
                  <a:pt x="10513" y="19959"/>
                </a:lnTo>
                <a:lnTo>
                  <a:pt x="11211" y="19878"/>
                </a:lnTo>
                <a:lnTo>
                  <a:pt x="11869" y="19796"/>
                </a:lnTo>
                <a:lnTo>
                  <a:pt x="12567" y="19633"/>
                </a:lnTo>
                <a:lnTo>
                  <a:pt x="13224" y="19429"/>
                </a:lnTo>
                <a:lnTo>
                  <a:pt x="13922" y="19184"/>
                </a:lnTo>
                <a:lnTo>
                  <a:pt x="14538" y="18898"/>
                </a:lnTo>
                <a:lnTo>
                  <a:pt x="15154" y="18571"/>
                </a:lnTo>
                <a:lnTo>
                  <a:pt x="15729" y="18163"/>
                </a:lnTo>
                <a:lnTo>
                  <a:pt x="16263" y="17755"/>
                </a:lnTo>
                <a:lnTo>
                  <a:pt x="16838" y="17265"/>
                </a:lnTo>
                <a:lnTo>
                  <a:pt x="17290" y="16776"/>
                </a:lnTo>
                <a:lnTo>
                  <a:pt x="17741" y="16286"/>
                </a:lnTo>
                <a:lnTo>
                  <a:pt x="18152" y="15714"/>
                </a:lnTo>
                <a:lnTo>
                  <a:pt x="18563" y="15143"/>
                </a:lnTo>
                <a:lnTo>
                  <a:pt x="18891" y="14531"/>
                </a:lnTo>
                <a:lnTo>
                  <a:pt x="19179" y="13878"/>
                </a:lnTo>
                <a:lnTo>
                  <a:pt x="19425" y="13224"/>
                </a:lnTo>
                <a:lnTo>
                  <a:pt x="19671" y="12571"/>
                </a:lnTo>
                <a:lnTo>
                  <a:pt x="19795" y="11918"/>
                </a:lnTo>
                <a:lnTo>
                  <a:pt x="19918" y="11224"/>
                </a:lnTo>
                <a:lnTo>
                  <a:pt x="19959" y="10531"/>
                </a:lnTo>
                <a:lnTo>
                  <a:pt x="19959" y="9837"/>
                </a:lnTo>
                <a:close/>
              </a:path>
            </a:pathLst>
          </a:custGeom>
          <a:solidFill>
            <a:srgbClr val="114FFB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4081"/>
          <xdr:cNvSpPr>
            <a:spLocks/>
          </xdr:cNvSpPr>
        </xdr:nvSpPr>
        <xdr:spPr>
          <a:xfrm>
            <a:off x="12392" y="3902"/>
            <a:ext cx="7379" cy="6088"/>
          </a:xfrm>
          <a:custGeom>
            <a:pathLst>
              <a:path h="20000" w="20000">
                <a:moveTo>
                  <a:pt x="652" y="0"/>
                </a:moveTo>
                <a:lnTo>
                  <a:pt x="0" y="3223"/>
                </a:lnTo>
                <a:lnTo>
                  <a:pt x="19312" y="19927"/>
                </a:lnTo>
                <a:lnTo>
                  <a:pt x="19964" y="16703"/>
                </a:lnTo>
                <a:lnTo>
                  <a:pt x="652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4082"/>
          <xdr:cNvSpPr>
            <a:spLocks/>
          </xdr:cNvSpPr>
        </xdr:nvSpPr>
        <xdr:spPr>
          <a:xfrm>
            <a:off x="12392" y="3902"/>
            <a:ext cx="7379" cy="6088"/>
          </a:xfrm>
          <a:custGeom>
            <a:pathLst>
              <a:path h="20000" w="20000">
                <a:moveTo>
                  <a:pt x="0" y="16703"/>
                </a:moveTo>
                <a:lnTo>
                  <a:pt x="652" y="19927"/>
                </a:lnTo>
                <a:lnTo>
                  <a:pt x="19964" y="3223"/>
                </a:lnTo>
                <a:lnTo>
                  <a:pt x="19312" y="0"/>
                </a:lnTo>
                <a:lnTo>
                  <a:pt x="0" y="1670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4083"/>
          <xdr:cNvSpPr>
            <a:spLocks/>
          </xdr:cNvSpPr>
        </xdr:nvSpPr>
        <xdr:spPr>
          <a:xfrm>
            <a:off x="14266" y="715"/>
            <a:ext cx="3622" cy="12441"/>
          </a:xfrm>
          <a:custGeom>
            <a:pathLst>
              <a:path h="20000" w="20000">
                <a:moveTo>
                  <a:pt x="0" y="19319"/>
                </a:moveTo>
                <a:lnTo>
                  <a:pt x="3247" y="19964"/>
                </a:lnTo>
                <a:lnTo>
                  <a:pt x="19926" y="645"/>
                </a:lnTo>
                <a:lnTo>
                  <a:pt x="16679" y="0"/>
                </a:lnTo>
                <a:lnTo>
                  <a:pt x="0" y="19319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4084"/>
          <xdr:cNvSpPr>
            <a:spLocks/>
          </xdr:cNvSpPr>
        </xdr:nvSpPr>
        <xdr:spPr>
          <a:xfrm>
            <a:off x="14266" y="715"/>
            <a:ext cx="3622" cy="12441"/>
          </a:xfrm>
          <a:custGeom>
            <a:pathLst>
              <a:path h="20000" w="20000">
                <a:moveTo>
                  <a:pt x="16679" y="19964"/>
                </a:moveTo>
                <a:lnTo>
                  <a:pt x="19926" y="19319"/>
                </a:lnTo>
                <a:lnTo>
                  <a:pt x="3247" y="0"/>
                </a:lnTo>
                <a:lnTo>
                  <a:pt x="0" y="645"/>
                </a:lnTo>
                <a:lnTo>
                  <a:pt x="16679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4085"/>
          <xdr:cNvSpPr>
            <a:spLocks/>
          </xdr:cNvSpPr>
        </xdr:nvSpPr>
        <xdr:spPr>
          <a:xfrm>
            <a:off x="13117" y="1939"/>
            <a:ext cx="5920" cy="9989"/>
          </a:xfrm>
          <a:custGeom>
            <a:pathLst>
              <a:path h="20000" w="20000">
                <a:moveTo>
                  <a:pt x="18465" y="19955"/>
                </a:moveTo>
                <a:lnTo>
                  <a:pt x="19955" y="18482"/>
                </a:lnTo>
                <a:lnTo>
                  <a:pt x="1445" y="0"/>
                </a:lnTo>
                <a:lnTo>
                  <a:pt x="0" y="1473"/>
                </a:lnTo>
                <a:lnTo>
                  <a:pt x="18465" y="19955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4086"/>
          <xdr:cNvSpPr>
            <a:spLocks/>
          </xdr:cNvSpPr>
        </xdr:nvSpPr>
        <xdr:spPr>
          <a:xfrm>
            <a:off x="13117" y="1939"/>
            <a:ext cx="5935" cy="9989"/>
          </a:xfrm>
          <a:custGeom>
            <a:pathLst>
              <a:path h="20000" w="20000">
                <a:moveTo>
                  <a:pt x="0" y="18482"/>
                </a:moveTo>
                <a:lnTo>
                  <a:pt x="1486" y="19955"/>
                </a:lnTo>
                <a:lnTo>
                  <a:pt x="19955" y="1473"/>
                </a:lnTo>
                <a:lnTo>
                  <a:pt x="18468" y="0"/>
                </a:lnTo>
                <a:lnTo>
                  <a:pt x="0" y="18482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4087"/>
          <xdr:cNvSpPr>
            <a:spLocks/>
          </xdr:cNvSpPr>
        </xdr:nvSpPr>
        <xdr:spPr>
          <a:xfrm>
            <a:off x="12232" y="6444"/>
            <a:ext cx="7754" cy="1094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4088"/>
          <xdr:cNvSpPr>
            <a:spLocks/>
          </xdr:cNvSpPr>
        </xdr:nvSpPr>
        <xdr:spPr>
          <a:xfrm>
            <a:off x="15844" y="515"/>
            <a:ext cx="575" cy="12930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4089"/>
          <xdr:cNvSpPr>
            <a:spLocks/>
          </xdr:cNvSpPr>
        </xdr:nvSpPr>
        <xdr:spPr>
          <a:xfrm>
            <a:off x="12877" y="1449"/>
            <a:ext cx="6575" cy="10992"/>
          </a:xfrm>
          <a:prstGeom prst="ellipse">
            <a:avLst/>
          </a:prstGeom>
          <a:solidFill>
            <a:srgbClr val="FAFD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142875</xdr:rowOff>
    </xdr:from>
    <xdr:to>
      <xdr:col>0</xdr:col>
      <xdr:colOff>1447800</xdr:colOff>
      <xdr:row>2</xdr:row>
      <xdr:rowOff>152400</xdr:rowOff>
    </xdr:to>
    <xdr:sp>
      <xdr:nvSpPr>
        <xdr:cNvPr id="1" name="Text Box 4061"/>
        <xdr:cNvSpPr txBox="1">
          <a:spLocks noChangeAspect="1" noChangeArrowheads="1"/>
        </xdr:cNvSpPr>
      </xdr:nvSpPr>
      <xdr:spPr>
        <a:xfrm>
          <a:off x="819150" y="142875"/>
          <a:ext cx="628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OGMO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Fortaleza
</a:t>
          </a:r>
        </a:p>
      </xdr:txBody>
    </xdr:sp>
    <xdr:clientData/>
  </xdr:twoCellAnchor>
  <xdr:twoCellAnchor>
    <xdr:from>
      <xdr:col>0</xdr:col>
      <xdr:colOff>28575</xdr:colOff>
      <xdr:row>0</xdr:row>
      <xdr:rowOff>66675</xdr:rowOff>
    </xdr:from>
    <xdr:to>
      <xdr:col>0</xdr:col>
      <xdr:colOff>790575</xdr:colOff>
      <xdr:row>2</xdr:row>
      <xdr:rowOff>85725</xdr:rowOff>
    </xdr:to>
    <xdr:grpSp>
      <xdr:nvGrpSpPr>
        <xdr:cNvPr id="2" name="Group 4062"/>
        <xdr:cNvGrpSpPr>
          <a:grpSpLocks/>
        </xdr:cNvGrpSpPr>
      </xdr:nvGrpSpPr>
      <xdr:grpSpPr>
        <a:xfrm>
          <a:off x="28575" y="66675"/>
          <a:ext cx="762000" cy="409575"/>
          <a:chOff x="2" y="1"/>
          <a:chExt cx="19984" cy="19977"/>
        </a:xfrm>
        <a:solidFill>
          <a:srgbClr val="FFFFFF"/>
        </a:solidFill>
      </xdr:grpSpPr>
      <xdr:sp>
        <xdr:nvSpPr>
          <xdr:cNvPr id="3" name="Freeform 4063"/>
          <xdr:cNvSpPr>
            <a:spLocks/>
          </xdr:cNvSpPr>
        </xdr:nvSpPr>
        <xdr:spPr>
          <a:xfrm>
            <a:off x="6242" y="10389"/>
            <a:ext cx="7364" cy="6178"/>
          </a:xfrm>
          <a:custGeom>
            <a:pathLst>
              <a:path h="20000" w="20000">
                <a:moveTo>
                  <a:pt x="726" y="0"/>
                </a:moveTo>
                <a:lnTo>
                  <a:pt x="0" y="3466"/>
                </a:lnTo>
                <a:lnTo>
                  <a:pt x="19274" y="19928"/>
                </a:lnTo>
                <a:lnTo>
                  <a:pt x="19964" y="16462"/>
                </a:lnTo>
                <a:lnTo>
                  <a:pt x="726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064"/>
          <xdr:cNvSpPr>
            <a:spLocks/>
          </xdr:cNvSpPr>
        </xdr:nvSpPr>
        <xdr:spPr>
          <a:xfrm>
            <a:off x="6242" y="10369"/>
            <a:ext cx="7364" cy="6178"/>
          </a:xfrm>
          <a:custGeom>
            <a:pathLst>
              <a:path h="20000" w="20000">
                <a:moveTo>
                  <a:pt x="0" y="16462"/>
                </a:moveTo>
                <a:lnTo>
                  <a:pt x="726" y="19928"/>
                </a:lnTo>
                <a:lnTo>
                  <a:pt x="19964" y="3466"/>
                </a:lnTo>
                <a:lnTo>
                  <a:pt x="19274" y="0"/>
                </a:lnTo>
                <a:lnTo>
                  <a:pt x="0" y="16462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4065"/>
          <xdr:cNvSpPr>
            <a:spLocks/>
          </xdr:cNvSpPr>
        </xdr:nvSpPr>
        <xdr:spPr>
          <a:xfrm>
            <a:off x="8101" y="7248"/>
            <a:ext cx="3662" cy="12421"/>
          </a:xfrm>
          <a:custGeom>
            <a:pathLst>
              <a:path h="20000" w="20000">
                <a:moveTo>
                  <a:pt x="0" y="19246"/>
                </a:moveTo>
                <a:lnTo>
                  <a:pt x="3431" y="19964"/>
                </a:lnTo>
                <a:lnTo>
                  <a:pt x="19927" y="718"/>
                </a:lnTo>
                <a:lnTo>
                  <a:pt x="16423" y="0"/>
                </a:lnTo>
                <a:lnTo>
                  <a:pt x="0" y="19246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4066"/>
          <xdr:cNvSpPr>
            <a:spLocks/>
          </xdr:cNvSpPr>
        </xdr:nvSpPr>
        <xdr:spPr>
          <a:xfrm>
            <a:off x="8086" y="7248"/>
            <a:ext cx="3662" cy="12421"/>
          </a:xfrm>
          <a:custGeom>
            <a:pathLst>
              <a:path h="20000" w="20000">
                <a:moveTo>
                  <a:pt x="16496" y="19964"/>
                </a:moveTo>
                <a:lnTo>
                  <a:pt x="19927" y="19246"/>
                </a:lnTo>
                <a:lnTo>
                  <a:pt x="3431" y="0"/>
                </a:lnTo>
                <a:lnTo>
                  <a:pt x="0" y="718"/>
                </a:lnTo>
                <a:lnTo>
                  <a:pt x="16496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4067"/>
          <xdr:cNvSpPr>
            <a:spLocks/>
          </xdr:cNvSpPr>
        </xdr:nvSpPr>
        <xdr:spPr>
          <a:xfrm>
            <a:off x="6951" y="8451"/>
            <a:ext cx="5950" cy="10033"/>
          </a:xfrm>
          <a:custGeom>
            <a:pathLst>
              <a:path h="20000" w="20000">
                <a:moveTo>
                  <a:pt x="18292" y="19956"/>
                </a:moveTo>
                <a:lnTo>
                  <a:pt x="19955" y="18311"/>
                </a:lnTo>
                <a:lnTo>
                  <a:pt x="1618" y="0"/>
                </a:lnTo>
                <a:lnTo>
                  <a:pt x="0" y="1644"/>
                </a:lnTo>
                <a:lnTo>
                  <a:pt x="18292" y="19956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4068"/>
          <xdr:cNvSpPr>
            <a:spLocks/>
          </xdr:cNvSpPr>
        </xdr:nvSpPr>
        <xdr:spPr>
          <a:xfrm>
            <a:off x="6951" y="8451"/>
            <a:ext cx="5950" cy="10033"/>
          </a:xfrm>
          <a:custGeom>
            <a:pathLst>
              <a:path h="20000" w="20000">
                <a:moveTo>
                  <a:pt x="0" y="18311"/>
                </a:moveTo>
                <a:lnTo>
                  <a:pt x="1618" y="19956"/>
                </a:lnTo>
                <a:lnTo>
                  <a:pt x="19955" y="1644"/>
                </a:lnTo>
                <a:lnTo>
                  <a:pt x="18292" y="0"/>
                </a:lnTo>
                <a:lnTo>
                  <a:pt x="0" y="18311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069"/>
          <xdr:cNvSpPr>
            <a:spLocks/>
          </xdr:cNvSpPr>
        </xdr:nvSpPr>
        <xdr:spPr>
          <a:xfrm>
            <a:off x="6097" y="12911"/>
            <a:ext cx="7724" cy="1204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4070"/>
          <xdr:cNvSpPr>
            <a:spLocks/>
          </xdr:cNvSpPr>
        </xdr:nvSpPr>
        <xdr:spPr>
          <a:xfrm>
            <a:off x="9654" y="6978"/>
            <a:ext cx="600" cy="13000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4071"/>
          <xdr:cNvSpPr>
            <a:spLocks/>
          </xdr:cNvSpPr>
        </xdr:nvSpPr>
        <xdr:spPr>
          <a:xfrm>
            <a:off x="6697" y="8072"/>
            <a:ext cx="6535" cy="10927"/>
          </a:xfrm>
          <a:prstGeom prst="ellipse">
            <a:avLst/>
          </a:prstGeom>
          <a:solidFill>
            <a:srgbClr val="00AE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4072"/>
          <xdr:cNvSpPr>
            <a:spLocks/>
          </xdr:cNvSpPr>
        </xdr:nvSpPr>
        <xdr:spPr>
          <a:xfrm>
            <a:off x="162" y="3502"/>
            <a:ext cx="7429" cy="5953"/>
          </a:xfrm>
          <a:custGeom>
            <a:pathLst>
              <a:path h="20000" w="20000">
                <a:moveTo>
                  <a:pt x="719" y="0"/>
                </a:moveTo>
                <a:lnTo>
                  <a:pt x="0" y="3596"/>
                </a:lnTo>
                <a:lnTo>
                  <a:pt x="19245" y="19925"/>
                </a:lnTo>
                <a:lnTo>
                  <a:pt x="19964" y="16330"/>
                </a:lnTo>
                <a:lnTo>
                  <a:pt x="719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4073"/>
          <xdr:cNvSpPr>
            <a:spLocks/>
          </xdr:cNvSpPr>
        </xdr:nvSpPr>
        <xdr:spPr>
          <a:xfrm>
            <a:off x="202" y="3302"/>
            <a:ext cx="7354" cy="6378"/>
          </a:xfrm>
          <a:custGeom>
            <a:pathLst>
              <a:path h="20000" w="20000">
                <a:moveTo>
                  <a:pt x="0" y="16573"/>
                </a:moveTo>
                <a:lnTo>
                  <a:pt x="764" y="19930"/>
                </a:lnTo>
                <a:lnTo>
                  <a:pt x="19964" y="3287"/>
                </a:lnTo>
                <a:lnTo>
                  <a:pt x="19200" y="0"/>
                </a:lnTo>
                <a:lnTo>
                  <a:pt x="0" y="1657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4074"/>
          <xdr:cNvSpPr>
            <a:spLocks/>
          </xdr:cNvSpPr>
        </xdr:nvSpPr>
        <xdr:spPr>
          <a:xfrm>
            <a:off x="2115" y="226"/>
            <a:ext cx="3527" cy="12531"/>
          </a:xfrm>
          <a:custGeom>
            <a:pathLst>
              <a:path h="20000" w="20000">
                <a:moveTo>
                  <a:pt x="0" y="19253"/>
                </a:moveTo>
                <a:lnTo>
                  <a:pt x="3561" y="19964"/>
                </a:lnTo>
                <a:lnTo>
                  <a:pt x="19924" y="712"/>
                </a:lnTo>
                <a:lnTo>
                  <a:pt x="16364" y="0"/>
                </a:lnTo>
                <a:lnTo>
                  <a:pt x="0" y="1925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4075"/>
          <xdr:cNvSpPr>
            <a:spLocks/>
          </xdr:cNvSpPr>
        </xdr:nvSpPr>
        <xdr:spPr>
          <a:xfrm>
            <a:off x="1980" y="291"/>
            <a:ext cx="3797" cy="12376"/>
          </a:xfrm>
          <a:custGeom>
            <a:pathLst>
              <a:path h="20000" w="20000">
                <a:moveTo>
                  <a:pt x="16620" y="19964"/>
                </a:moveTo>
                <a:lnTo>
                  <a:pt x="19930" y="19207"/>
                </a:lnTo>
                <a:lnTo>
                  <a:pt x="3380" y="0"/>
                </a:lnTo>
                <a:lnTo>
                  <a:pt x="0" y="793"/>
                </a:lnTo>
                <a:lnTo>
                  <a:pt x="16620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4076"/>
          <xdr:cNvSpPr>
            <a:spLocks/>
          </xdr:cNvSpPr>
        </xdr:nvSpPr>
        <xdr:spPr>
          <a:xfrm>
            <a:off x="861" y="1539"/>
            <a:ext cx="6040" cy="9899"/>
          </a:xfrm>
          <a:custGeom>
            <a:pathLst>
              <a:path h="20000" w="20000">
                <a:moveTo>
                  <a:pt x="18407" y="19955"/>
                </a:moveTo>
                <a:lnTo>
                  <a:pt x="19956" y="18243"/>
                </a:lnTo>
                <a:lnTo>
                  <a:pt x="1593" y="0"/>
                </a:lnTo>
                <a:lnTo>
                  <a:pt x="0" y="1667"/>
                </a:lnTo>
                <a:lnTo>
                  <a:pt x="18407" y="19955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4077"/>
          <xdr:cNvSpPr>
            <a:spLocks/>
          </xdr:cNvSpPr>
        </xdr:nvSpPr>
        <xdr:spPr>
          <a:xfrm>
            <a:off x="951" y="1384"/>
            <a:ext cx="5870" cy="10188"/>
          </a:xfrm>
          <a:custGeom>
            <a:pathLst>
              <a:path h="20000" w="20000">
                <a:moveTo>
                  <a:pt x="0" y="18381"/>
                </a:moveTo>
                <a:lnTo>
                  <a:pt x="1640" y="19956"/>
                </a:lnTo>
                <a:lnTo>
                  <a:pt x="19954" y="1575"/>
                </a:lnTo>
                <a:lnTo>
                  <a:pt x="18269" y="0"/>
                </a:lnTo>
                <a:lnTo>
                  <a:pt x="0" y="18381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4078"/>
          <xdr:cNvSpPr>
            <a:spLocks/>
          </xdr:cNvSpPr>
        </xdr:nvSpPr>
        <xdr:spPr>
          <a:xfrm>
            <a:off x="2" y="5774"/>
            <a:ext cx="7754" cy="1428"/>
          </a:xfrm>
          <a:custGeom>
            <a:pathLst>
              <a:path h="20000" w="20000">
                <a:moveTo>
                  <a:pt x="0" y="3438"/>
                </a:moveTo>
                <a:lnTo>
                  <a:pt x="69" y="19688"/>
                </a:lnTo>
                <a:lnTo>
                  <a:pt x="19966" y="16250"/>
                </a:lnTo>
                <a:lnTo>
                  <a:pt x="19931" y="0"/>
                </a:lnTo>
                <a:lnTo>
                  <a:pt x="0" y="3438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4079"/>
          <xdr:cNvSpPr>
            <a:spLocks/>
          </xdr:cNvSpPr>
        </xdr:nvSpPr>
        <xdr:spPr>
          <a:xfrm>
            <a:off x="3519" y="1"/>
            <a:ext cx="734" cy="13020"/>
          </a:xfrm>
          <a:custGeom>
            <a:pathLst>
              <a:path h="20000" w="20000">
                <a:moveTo>
                  <a:pt x="0" y="34"/>
                </a:moveTo>
                <a:lnTo>
                  <a:pt x="4000" y="19966"/>
                </a:lnTo>
                <a:lnTo>
                  <a:pt x="19636" y="19932"/>
                </a:lnTo>
                <a:lnTo>
                  <a:pt x="16000" y="0"/>
                </a:lnTo>
                <a:lnTo>
                  <a:pt x="0" y="3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4080"/>
          <xdr:cNvSpPr>
            <a:spLocks/>
          </xdr:cNvSpPr>
        </xdr:nvSpPr>
        <xdr:spPr>
          <a:xfrm>
            <a:off x="631" y="1005"/>
            <a:ext cx="6510" cy="10927"/>
          </a:xfrm>
          <a:custGeom>
            <a:pathLst>
              <a:path h="20000" w="20000">
                <a:moveTo>
                  <a:pt x="19959" y="9837"/>
                </a:moveTo>
                <a:lnTo>
                  <a:pt x="19959" y="9102"/>
                </a:lnTo>
                <a:lnTo>
                  <a:pt x="19836" y="8449"/>
                </a:lnTo>
                <a:lnTo>
                  <a:pt x="19754" y="7755"/>
                </a:lnTo>
                <a:lnTo>
                  <a:pt x="19548" y="7102"/>
                </a:lnTo>
                <a:lnTo>
                  <a:pt x="19343" y="6408"/>
                </a:lnTo>
                <a:lnTo>
                  <a:pt x="19014" y="5755"/>
                </a:lnTo>
                <a:lnTo>
                  <a:pt x="18727" y="5143"/>
                </a:lnTo>
                <a:lnTo>
                  <a:pt x="18398" y="4571"/>
                </a:lnTo>
                <a:lnTo>
                  <a:pt x="17947" y="4000"/>
                </a:lnTo>
                <a:lnTo>
                  <a:pt x="17536" y="3429"/>
                </a:lnTo>
                <a:lnTo>
                  <a:pt x="17043" y="2898"/>
                </a:lnTo>
                <a:lnTo>
                  <a:pt x="16550" y="2490"/>
                </a:lnTo>
                <a:lnTo>
                  <a:pt x="16016" y="2000"/>
                </a:lnTo>
                <a:lnTo>
                  <a:pt x="15441" y="1592"/>
                </a:lnTo>
                <a:lnTo>
                  <a:pt x="14825" y="1265"/>
                </a:lnTo>
                <a:lnTo>
                  <a:pt x="14209" y="939"/>
                </a:lnTo>
                <a:lnTo>
                  <a:pt x="13593" y="694"/>
                </a:lnTo>
                <a:lnTo>
                  <a:pt x="12895" y="449"/>
                </a:lnTo>
                <a:lnTo>
                  <a:pt x="12238" y="245"/>
                </a:lnTo>
                <a:lnTo>
                  <a:pt x="11540" y="163"/>
                </a:lnTo>
                <a:lnTo>
                  <a:pt x="10883" y="41"/>
                </a:lnTo>
                <a:lnTo>
                  <a:pt x="10185" y="0"/>
                </a:lnTo>
                <a:lnTo>
                  <a:pt x="9487" y="0"/>
                </a:lnTo>
                <a:lnTo>
                  <a:pt x="8789" y="82"/>
                </a:lnTo>
                <a:lnTo>
                  <a:pt x="8090" y="204"/>
                </a:lnTo>
                <a:lnTo>
                  <a:pt x="7392" y="367"/>
                </a:lnTo>
                <a:lnTo>
                  <a:pt x="6735" y="531"/>
                </a:lnTo>
                <a:lnTo>
                  <a:pt x="6078" y="776"/>
                </a:lnTo>
                <a:lnTo>
                  <a:pt x="5462" y="1102"/>
                </a:lnTo>
                <a:lnTo>
                  <a:pt x="4846" y="1429"/>
                </a:lnTo>
                <a:lnTo>
                  <a:pt x="4271" y="1837"/>
                </a:lnTo>
                <a:lnTo>
                  <a:pt x="3696" y="2245"/>
                </a:lnTo>
                <a:lnTo>
                  <a:pt x="3162" y="2694"/>
                </a:lnTo>
                <a:lnTo>
                  <a:pt x="2710" y="3184"/>
                </a:lnTo>
                <a:lnTo>
                  <a:pt x="2259" y="3714"/>
                </a:lnTo>
                <a:lnTo>
                  <a:pt x="1807" y="4286"/>
                </a:lnTo>
                <a:lnTo>
                  <a:pt x="1437" y="4816"/>
                </a:lnTo>
                <a:lnTo>
                  <a:pt x="1068" y="5469"/>
                </a:lnTo>
                <a:lnTo>
                  <a:pt x="780" y="6082"/>
                </a:lnTo>
                <a:lnTo>
                  <a:pt x="534" y="6735"/>
                </a:lnTo>
                <a:lnTo>
                  <a:pt x="329" y="7429"/>
                </a:lnTo>
                <a:lnTo>
                  <a:pt x="205" y="8082"/>
                </a:lnTo>
                <a:lnTo>
                  <a:pt x="82" y="8776"/>
                </a:lnTo>
                <a:lnTo>
                  <a:pt x="41" y="9429"/>
                </a:lnTo>
                <a:lnTo>
                  <a:pt x="0" y="10163"/>
                </a:lnTo>
                <a:lnTo>
                  <a:pt x="41" y="10857"/>
                </a:lnTo>
                <a:lnTo>
                  <a:pt x="123" y="11551"/>
                </a:lnTo>
                <a:lnTo>
                  <a:pt x="246" y="12245"/>
                </a:lnTo>
                <a:lnTo>
                  <a:pt x="452" y="12898"/>
                </a:lnTo>
                <a:lnTo>
                  <a:pt x="657" y="13551"/>
                </a:lnTo>
                <a:lnTo>
                  <a:pt x="945" y="14204"/>
                </a:lnTo>
                <a:lnTo>
                  <a:pt x="1232" y="14857"/>
                </a:lnTo>
                <a:lnTo>
                  <a:pt x="1602" y="15429"/>
                </a:lnTo>
                <a:lnTo>
                  <a:pt x="2012" y="16000"/>
                </a:lnTo>
                <a:lnTo>
                  <a:pt x="2464" y="16531"/>
                </a:lnTo>
                <a:lnTo>
                  <a:pt x="2916" y="17061"/>
                </a:lnTo>
                <a:lnTo>
                  <a:pt x="3450" y="17510"/>
                </a:lnTo>
                <a:lnTo>
                  <a:pt x="3984" y="17959"/>
                </a:lnTo>
                <a:lnTo>
                  <a:pt x="4517" y="18367"/>
                </a:lnTo>
                <a:lnTo>
                  <a:pt x="5175" y="18735"/>
                </a:lnTo>
                <a:lnTo>
                  <a:pt x="5791" y="19061"/>
                </a:lnTo>
                <a:lnTo>
                  <a:pt x="6407" y="19306"/>
                </a:lnTo>
                <a:lnTo>
                  <a:pt x="7064" y="19551"/>
                </a:lnTo>
                <a:lnTo>
                  <a:pt x="7721" y="19714"/>
                </a:lnTo>
                <a:lnTo>
                  <a:pt x="8419" y="19837"/>
                </a:lnTo>
                <a:lnTo>
                  <a:pt x="9117" y="19959"/>
                </a:lnTo>
                <a:lnTo>
                  <a:pt x="9815" y="19959"/>
                </a:lnTo>
                <a:lnTo>
                  <a:pt x="10513" y="19959"/>
                </a:lnTo>
                <a:lnTo>
                  <a:pt x="11211" y="19878"/>
                </a:lnTo>
                <a:lnTo>
                  <a:pt x="11869" y="19796"/>
                </a:lnTo>
                <a:lnTo>
                  <a:pt x="12567" y="19633"/>
                </a:lnTo>
                <a:lnTo>
                  <a:pt x="13224" y="19429"/>
                </a:lnTo>
                <a:lnTo>
                  <a:pt x="13922" y="19184"/>
                </a:lnTo>
                <a:lnTo>
                  <a:pt x="14538" y="18898"/>
                </a:lnTo>
                <a:lnTo>
                  <a:pt x="15154" y="18571"/>
                </a:lnTo>
                <a:lnTo>
                  <a:pt x="15729" y="18163"/>
                </a:lnTo>
                <a:lnTo>
                  <a:pt x="16263" y="17755"/>
                </a:lnTo>
                <a:lnTo>
                  <a:pt x="16838" y="17265"/>
                </a:lnTo>
                <a:lnTo>
                  <a:pt x="17290" y="16776"/>
                </a:lnTo>
                <a:lnTo>
                  <a:pt x="17741" y="16286"/>
                </a:lnTo>
                <a:lnTo>
                  <a:pt x="18152" y="15714"/>
                </a:lnTo>
                <a:lnTo>
                  <a:pt x="18563" y="15143"/>
                </a:lnTo>
                <a:lnTo>
                  <a:pt x="18891" y="14531"/>
                </a:lnTo>
                <a:lnTo>
                  <a:pt x="19179" y="13878"/>
                </a:lnTo>
                <a:lnTo>
                  <a:pt x="19425" y="13224"/>
                </a:lnTo>
                <a:lnTo>
                  <a:pt x="19671" y="12571"/>
                </a:lnTo>
                <a:lnTo>
                  <a:pt x="19795" y="11918"/>
                </a:lnTo>
                <a:lnTo>
                  <a:pt x="19918" y="11224"/>
                </a:lnTo>
                <a:lnTo>
                  <a:pt x="19959" y="10531"/>
                </a:lnTo>
                <a:lnTo>
                  <a:pt x="19959" y="9837"/>
                </a:lnTo>
                <a:close/>
              </a:path>
            </a:pathLst>
          </a:custGeom>
          <a:solidFill>
            <a:srgbClr val="114FFB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4081"/>
          <xdr:cNvSpPr>
            <a:spLocks/>
          </xdr:cNvSpPr>
        </xdr:nvSpPr>
        <xdr:spPr>
          <a:xfrm>
            <a:off x="12392" y="3902"/>
            <a:ext cx="7379" cy="6088"/>
          </a:xfrm>
          <a:custGeom>
            <a:pathLst>
              <a:path h="20000" w="20000">
                <a:moveTo>
                  <a:pt x="652" y="0"/>
                </a:moveTo>
                <a:lnTo>
                  <a:pt x="0" y="3223"/>
                </a:lnTo>
                <a:lnTo>
                  <a:pt x="19312" y="19927"/>
                </a:lnTo>
                <a:lnTo>
                  <a:pt x="19964" y="16703"/>
                </a:lnTo>
                <a:lnTo>
                  <a:pt x="652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4082"/>
          <xdr:cNvSpPr>
            <a:spLocks/>
          </xdr:cNvSpPr>
        </xdr:nvSpPr>
        <xdr:spPr>
          <a:xfrm>
            <a:off x="12392" y="3902"/>
            <a:ext cx="7379" cy="6088"/>
          </a:xfrm>
          <a:custGeom>
            <a:pathLst>
              <a:path h="20000" w="20000">
                <a:moveTo>
                  <a:pt x="0" y="16703"/>
                </a:moveTo>
                <a:lnTo>
                  <a:pt x="652" y="19927"/>
                </a:lnTo>
                <a:lnTo>
                  <a:pt x="19964" y="3223"/>
                </a:lnTo>
                <a:lnTo>
                  <a:pt x="19312" y="0"/>
                </a:lnTo>
                <a:lnTo>
                  <a:pt x="0" y="1670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4083"/>
          <xdr:cNvSpPr>
            <a:spLocks/>
          </xdr:cNvSpPr>
        </xdr:nvSpPr>
        <xdr:spPr>
          <a:xfrm>
            <a:off x="14266" y="715"/>
            <a:ext cx="3622" cy="12441"/>
          </a:xfrm>
          <a:custGeom>
            <a:pathLst>
              <a:path h="20000" w="20000">
                <a:moveTo>
                  <a:pt x="0" y="19319"/>
                </a:moveTo>
                <a:lnTo>
                  <a:pt x="3247" y="19964"/>
                </a:lnTo>
                <a:lnTo>
                  <a:pt x="19926" y="645"/>
                </a:lnTo>
                <a:lnTo>
                  <a:pt x="16679" y="0"/>
                </a:lnTo>
                <a:lnTo>
                  <a:pt x="0" y="19319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4084"/>
          <xdr:cNvSpPr>
            <a:spLocks/>
          </xdr:cNvSpPr>
        </xdr:nvSpPr>
        <xdr:spPr>
          <a:xfrm>
            <a:off x="14266" y="715"/>
            <a:ext cx="3622" cy="12441"/>
          </a:xfrm>
          <a:custGeom>
            <a:pathLst>
              <a:path h="20000" w="20000">
                <a:moveTo>
                  <a:pt x="16679" y="19964"/>
                </a:moveTo>
                <a:lnTo>
                  <a:pt x="19926" y="19319"/>
                </a:lnTo>
                <a:lnTo>
                  <a:pt x="3247" y="0"/>
                </a:lnTo>
                <a:lnTo>
                  <a:pt x="0" y="645"/>
                </a:lnTo>
                <a:lnTo>
                  <a:pt x="16679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4085"/>
          <xdr:cNvSpPr>
            <a:spLocks/>
          </xdr:cNvSpPr>
        </xdr:nvSpPr>
        <xdr:spPr>
          <a:xfrm>
            <a:off x="13117" y="1939"/>
            <a:ext cx="5920" cy="9989"/>
          </a:xfrm>
          <a:custGeom>
            <a:pathLst>
              <a:path h="20000" w="20000">
                <a:moveTo>
                  <a:pt x="18465" y="19955"/>
                </a:moveTo>
                <a:lnTo>
                  <a:pt x="19955" y="18482"/>
                </a:lnTo>
                <a:lnTo>
                  <a:pt x="1445" y="0"/>
                </a:lnTo>
                <a:lnTo>
                  <a:pt x="0" y="1473"/>
                </a:lnTo>
                <a:lnTo>
                  <a:pt x="18465" y="19955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4086"/>
          <xdr:cNvSpPr>
            <a:spLocks/>
          </xdr:cNvSpPr>
        </xdr:nvSpPr>
        <xdr:spPr>
          <a:xfrm>
            <a:off x="13117" y="1939"/>
            <a:ext cx="5935" cy="9989"/>
          </a:xfrm>
          <a:custGeom>
            <a:pathLst>
              <a:path h="20000" w="20000">
                <a:moveTo>
                  <a:pt x="0" y="18482"/>
                </a:moveTo>
                <a:lnTo>
                  <a:pt x="1486" y="19955"/>
                </a:lnTo>
                <a:lnTo>
                  <a:pt x="19955" y="1473"/>
                </a:lnTo>
                <a:lnTo>
                  <a:pt x="18468" y="0"/>
                </a:lnTo>
                <a:lnTo>
                  <a:pt x="0" y="18482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4087"/>
          <xdr:cNvSpPr>
            <a:spLocks/>
          </xdr:cNvSpPr>
        </xdr:nvSpPr>
        <xdr:spPr>
          <a:xfrm>
            <a:off x="12232" y="6444"/>
            <a:ext cx="7754" cy="1094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4088"/>
          <xdr:cNvSpPr>
            <a:spLocks/>
          </xdr:cNvSpPr>
        </xdr:nvSpPr>
        <xdr:spPr>
          <a:xfrm>
            <a:off x="15844" y="515"/>
            <a:ext cx="575" cy="12930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4089"/>
          <xdr:cNvSpPr>
            <a:spLocks/>
          </xdr:cNvSpPr>
        </xdr:nvSpPr>
        <xdr:spPr>
          <a:xfrm>
            <a:off x="12877" y="1449"/>
            <a:ext cx="6575" cy="10992"/>
          </a:xfrm>
          <a:prstGeom prst="ellipse">
            <a:avLst/>
          </a:prstGeom>
          <a:solidFill>
            <a:srgbClr val="FAFD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142875</xdr:rowOff>
    </xdr:from>
    <xdr:to>
      <xdr:col>0</xdr:col>
      <xdr:colOff>1447800</xdr:colOff>
      <xdr:row>2</xdr:row>
      <xdr:rowOff>152400</xdr:rowOff>
    </xdr:to>
    <xdr:sp>
      <xdr:nvSpPr>
        <xdr:cNvPr id="1" name="Text Box 4061"/>
        <xdr:cNvSpPr txBox="1">
          <a:spLocks noChangeAspect="1" noChangeArrowheads="1"/>
        </xdr:cNvSpPr>
      </xdr:nvSpPr>
      <xdr:spPr>
        <a:xfrm>
          <a:off x="819150" y="142875"/>
          <a:ext cx="628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OGMO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Fortaleza
</a:t>
          </a:r>
        </a:p>
      </xdr:txBody>
    </xdr:sp>
    <xdr:clientData/>
  </xdr:twoCellAnchor>
  <xdr:twoCellAnchor>
    <xdr:from>
      <xdr:col>0</xdr:col>
      <xdr:colOff>28575</xdr:colOff>
      <xdr:row>0</xdr:row>
      <xdr:rowOff>66675</xdr:rowOff>
    </xdr:from>
    <xdr:to>
      <xdr:col>0</xdr:col>
      <xdr:colOff>790575</xdr:colOff>
      <xdr:row>2</xdr:row>
      <xdr:rowOff>85725</xdr:rowOff>
    </xdr:to>
    <xdr:grpSp>
      <xdr:nvGrpSpPr>
        <xdr:cNvPr id="2" name="Group 4062"/>
        <xdr:cNvGrpSpPr>
          <a:grpSpLocks/>
        </xdr:cNvGrpSpPr>
      </xdr:nvGrpSpPr>
      <xdr:grpSpPr>
        <a:xfrm>
          <a:off x="28575" y="66675"/>
          <a:ext cx="762000" cy="409575"/>
          <a:chOff x="2" y="1"/>
          <a:chExt cx="19984" cy="19977"/>
        </a:xfrm>
        <a:solidFill>
          <a:srgbClr val="FFFFFF"/>
        </a:solidFill>
      </xdr:grpSpPr>
      <xdr:sp>
        <xdr:nvSpPr>
          <xdr:cNvPr id="3" name="Freeform 4063"/>
          <xdr:cNvSpPr>
            <a:spLocks/>
          </xdr:cNvSpPr>
        </xdr:nvSpPr>
        <xdr:spPr>
          <a:xfrm>
            <a:off x="6242" y="10389"/>
            <a:ext cx="7364" cy="6178"/>
          </a:xfrm>
          <a:custGeom>
            <a:pathLst>
              <a:path h="20000" w="20000">
                <a:moveTo>
                  <a:pt x="726" y="0"/>
                </a:moveTo>
                <a:lnTo>
                  <a:pt x="0" y="3466"/>
                </a:lnTo>
                <a:lnTo>
                  <a:pt x="19274" y="19928"/>
                </a:lnTo>
                <a:lnTo>
                  <a:pt x="19964" y="16462"/>
                </a:lnTo>
                <a:lnTo>
                  <a:pt x="726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064"/>
          <xdr:cNvSpPr>
            <a:spLocks/>
          </xdr:cNvSpPr>
        </xdr:nvSpPr>
        <xdr:spPr>
          <a:xfrm>
            <a:off x="6242" y="10369"/>
            <a:ext cx="7364" cy="6178"/>
          </a:xfrm>
          <a:custGeom>
            <a:pathLst>
              <a:path h="20000" w="20000">
                <a:moveTo>
                  <a:pt x="0" y="16462"/>
                </a:moveTo>
                <a:lnTo>
                  <a:pt x="726" y="19928"/>
                </a:lnTo>
                <a:lnTo>
                  <a:pt x="19964" y="3466"/>
                </a:lnTo>
                <a:lnTo>
                  <a:pt x="19274" y="0"/>
                </a:lnTo>
                <a:lnTo>
                  <a:pt x="0" y="16462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4065"/>
          <xdr:cNvSpPr>
            <a:spLocks/>
          </xdr:cNvSpPr>
        </xdr:nvSpPr>
        <xdr:spPr>
          <a:xfrm>
            <a:off x="8101" y="7248"/>
            <a:ext cx="3662" cy="12421"/>
          </a:xfrm>
          <a:custGeom>
            <a:pathLst>
              <a:path h="20000" w="20000">
                <a:moveTo>
                  <a:pt x="0" y="19246"/>
                </a:moveTo>
                <a:lnTo>
                  <a:pt x="3431" y="19964"/>
                </a:lnTo>
                <a:lnTo>
                  <a:pt x="19927" y="718"/>
                </a:lnTo>
                <a:lnTo>
                  <a:pt x="16423" y="0"/>
                </a:lnTo>
                <a:lnTo>
                  <a:pt x="0" y="19246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4066"/>
          <xdr:cNvSpPr>
            <a:spLocks/>
          </xdr:cNvSpPr>
        </xdr:nvSpPr>
        <xdr:spPr>
          <a:xfrm>
            <a:off x="8086" y="7248"/>
            <a:ext cx="3662" cy="12421"/>
          </a:xfrm>
          <a:custGeom>
            <a:pathLst>
              <a:path h="20000" w="20000">
                <a:moveTo>
                  <a:pt x="16496" y="19964"/>
                </a:moveTo>
                <a:lnTo>
                  <a:pt x="19927" y="19246"/>
                </a:lnTo>
                <a:lnTo>
                  <a:pt x="3431" y="0"/>
                </a:lnTo>
                <a:lnTo>
                  <a:pt x="0" y="718"/>
                </a:lnTo>
                <a:lnTo>
                  <a:pt x="16496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4067"/>
          <xdr:cNvSpPr>
            <a:spLocks/>
          </xdr:cNvSpPr>
        </xdr:nvSpPr>
        <xdr:spPr>
          <a:xfrm>
            <a:off x="6951" y="8451"/>
            <a:ext cx="5950" cy="10033"/>
          </a:xfrm>
          <a:custGeom>
            <a:pathLst>
              <a:path h="20000" w="20000">
                <a:moveTo>
                  <a:pt x="18292" y="19956"/>
                </a:moveTo>
                <a:lnTo>
                  <a:pt x="19955" y="18311"/>
                </a:lnTo>
                <a:lnTo>
                  <a:pt x="1618" y="0"/>
                </a:lnTo>
                <a:lnTo>
                  <a:pt x="0" y="1644"/>
                </a:lnTo>
                <a:lnTo>
                  <a:pt x="18292" y="19956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4068"/>
          <xdr:cNvSpPr>
            <a:spLocks/>
          </xdr:cNvSpPr>
        </xdr:nvSpPr>
        <xdr:spPr>
          <a:xfrm>
            <a:off x="6951" y="8451"/>
            <a:ext cx="5950" cy="10033"/>
          </a:xfrm>
          <a:custGeom>
            <a:pathLst>
              <a:path h="20000" w="20000">
                <a:moveTo>
                  <a:pt x="0" y="18311"/>
                </a:moveTo>
                <a:lnTo>
                  <a:pt x="1618" y="19956"/>
                </a:lnTo>
                <a:lnTo>
                  <a:pt x="19955" y="1644"/>
                </a:lnTo>
                <a:lnTo>
                  <a:pt x="18292" y="0"/>
                </a:lnTo>
                <a:lnTo>
                  <a:pt x="0" y="18311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069"/>
          <xdr:cNvSpPr>
            <a:spLocks/>
          </xdr:cNvSpPr>
        </xdr:nvSpPr>
        <xdr:spPr>
          <a:xfrm>
            <a:off x="6097" y="12911"/>
            <a:ext cx="7724" cy="1204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4070"/>
          <xdr:cNvSpPr>
            <a:spLocks/>
          </xdr:cNvSpPr>
        </xdr:nvSpPr>
        <xdr:spPr>
          <a:xfrm>
            <a:off x="9654" y="6978"/>
            <a:ext cx="600" cy="13000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4071"/>
          <xdr:cNvSpPr>
            <a:spLocks/>
          </xdr:cNvSpPr>
        </xdr:nvSpPr>
        <xdr:spPr>
          <a:xfrm>
            <a:off x="6697" y="8072"/>
            <a:ext cx="6535" cy="10927"/>
          </a:xfrm>
          <a:prstGeom prst="ellipse">
            <a:avLst/>
          </a:prstGeom>
          <a:solidFill>
            <a:srgbClr val="00AE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4072"/>
          <xdr:cNvSpPr>
            <a:spLocks/>
          </xdr:cNvSpPr>
        </xdr:nvSpPr>
        <xdr:spPr>
          <a:xfrm>
            <a:off x="162" y="3502"/>
            <a:ext cx="7429" cy="5953"/>
          </a:xfrm>
          <a:custGeom>
            <a:pathLst>
              <a:path h="20000" w="20000">
                <a:moveTo>
                  <a:pt x="719" y="0"/>
                </a:moveTo>
                <a:lnTo>
                  <a:pt x="0" y="3596"/>
                </a:lnTo>
                <a:lnTo>
                  <a:pt x="19245" y="19925"/>
                </a:lnTo>
                <a:lnTo>
                  <a:pt x="19964" y="16330"/>
                </a:lnTo>
                <a:lnTo>
                  <a:pt x="719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4073"/>
          <xdr:cNvSpPr>
            <a:spLocks/>
          </xdr:cNvSpPr>
        </xdr:nvSpPr>
        <xdr:spPr>
          <a:xfrm>
            <a:off x="202" y="3302"/>
            <a:ext cx="7354" cy="6378"/>
          </a:xfrm>
          <a:custGeom>
            <a:pathLst>
              <a:path h="20000" w="20000">
                <a:moveTo>
                  <a:pt x="0" y="16573"/>
                </a:moveTo>
                <a:lnTo>
                  <a:pt x="764" y="19930"/>
                </a:lnTo>
                <a:lnTo>
                  <a:pt x="19964" y="3287"/>
                </a:lnTo>
                <a:lnTo>
                  <a:pt x="19200" y="0"/>
                </a:lnTo>
                <a:lnTo>
                  <a:pt x="0" y="1657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4074"/>
          <xdr:cNvSpPr>
            <a:spLocks/>
          </xdr:cNvSpPr>
        </xdr:nvSpPr>
        <xdr:spPr>
          <a:xfrm>
            <a:off x="2115" y="226"/>
            <a:ext cx="3527" cy="12531"/>
          </a:xfrm>
          <a:custGeom>
            <a:pathLst>
              <a:path h="20000" w="20000">
                <a:moveTo>
                  <a:pt x="0" y="19253"/>
                </a:moveTo>
                <a:lnTo>
                  <a:pt x="3561" y="19964"/>
                </a:lnTo>
                <a:lnTo>
                  <a:pt x="19924" y="712"/>
                </a:lnTo>
                <a:lnTo>
                  <a:pt x="16364" y="0"/>
                </a:lnTo>
                <a:lnTo>
                  <a:pt x="0" y="1925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4075"/>
          <xdr:cNvSpPr>
            <a:spLocks/>
          </xdr:cNvSpPr>
        </xdr:nvSpPr>
        <xdr:spPr>
          <a:xfrm>
            <a:off x="1980" y="291"/>
            <a:ext cx="3797" cy="12376"/>
          </a:xfrm>
          <a:custGeom>
            <a:pathLst>
              <a:path h="20000" w="20000">
                <a:moveTo>
                  <a:pt x="16620" y="19964"/>
                </a:moveTo>
                <a:lnTo>
                  <a:pt x="19930" y="19207"/>
                </a:lnTo>
                <a:lnTo>
                  <a:pt x="3380" y="0"/>
                </a:lnTo>
                <a:lnTo>
                  <a:pt x="0" y="793"/>
                </a:lnTo>
                <a:lnTo>
                  <a:pt x="16620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4076"/>
          <xdr:cNvSpPr>
            <a:spLocks/>
          </xdr:cNvSpPr>
        </xdr:nvSpPr>
        <xdr:spPr>
          <a:xfrm>
            <a:off x="861" y="1539"/>
            <a:ext cx="6040" cy="9899"/>
          </a:xfrm>
          <a:custGeom>
            <a:pathLst>
              <a:path h="20000" w="20000">
                <a:moveTo>
                  <a:pt x="18407" y="19955"/>
                </a:moveTo>
                <a:lnTo>
                  <a:pt x="19956" y="18243"/>
                </a:lnTo>
                <a:lnTo>
                  <a:pt x="1593" y="0"/>
                </a:lnTo>
                <a:lnTo>
                  <a:pt x="0" y="1667"/>
                </a:lnTo>
                <a:lnTo>
                  <a:pt x="18407" y="19955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4077"/>
          <xdr:cNvSpPr>
            <a:spLocks/>
          </xdr:cNvSpPr>
        </xdr:nvSpPr>
        <xdr:spPr>
          <a:xfrm>
            <a:off x="951" y="1384"/>
            <a:ext cx="5870" cy="10188"/>
          </a:xfrm>
          <a:custGeom>
            <a:pathLst>
              <a:path h="20000" w="20000">
                <a:moveTo>
                  <a:pt x="0" y="18381"/>
                </a:moveTo>
                <a:lnTo>
                  <a:pt x="1640" y="19956"/>
                </a:lnTo>
                <a:lnTo>
                  <a:pt x="19954" y="1575"/>
                </a:lnTo>
                <a:lnTo>
                  <a:pt x="18269" y="0"/>
                </a:lnTo>
                <a:lnTo>
                  <a:pt x="0" y="18381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4078"/>
          <xdr:cNvSpPr>
            <a:spLocks/>
          </xdr:cNvSpPr>
        </xdr:nvSpPr>
        <xdr:spPr>
          <a:xfrm>
            <a:off x="2" y="5774"/>
            <a:ext cx="7754" cy="1428"/>
          </a:xfrm>
          <a:custGeom>
            <a:pathLst>
              <a:path h="20000" w="20000">
                <a:moveTo>
                  <a:pt x="0" y="3438"/>
                </a:moveTo>
                <a:lnTo>
                  <a:pt x="69" y="19688"/>
                </a:lnTo>
                <a:lnTo>
                  <a:pt x="19966" y="16250"/>
                </a:lnTo>
                <a:lnTo>
                  <a:pt x="19931" y="0"/>
                </a:lnTo>
                <a:lnTo>
                  <a:pt x="0" y="3438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4079"/>
          <xdr:cNvSpPr>
            <a:spLocks/>
          </xdr:cNvSpPr>
        </xdr:nvSpPr>
        <xdr:spPr>
          <a:xfrm>
            <a:off x="3519" y="1"/>
            <a:ext cx="734" cy="13020"/>
          </a:xfrm>
          <a:custGeom>
            <a:pathLst>
              <a:path h="20000" w="20000">
                <a:moveTo>
                  <a:pt x="0" y="34"/>
                </a:moveTo>
                <a:lnTo>
                  <a:pt x="4000" y="19966"/>
                </a:lnTo>
                <a:lnTo>
                  <a:pt x="19636" y="19932"/>
                </a:lnTo>
                <a:lnTo>
                  <a:pt x="16000" y="0"/>
                </a:lnTo>
                <a:lnTo>
                  <a:pt x="0" y="3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4080"/>
          <xdr:cNvSpPr>
            <a:spLocks/>
          </xdr:cNvSpPr>
        </xdr:nvSpPr>
        <xdr:spPr>
          <a:xfrm>
            <a:off x="631" y="1005"/>
            <a:ext cx="6510" cy="10927"/>
          </a:xfrm>
          <a:custGeom>
            <a:pathLst>
              <a:path h="20000" w="20000">
                <a:moveTo>
                  <a:pt x="19959" y="9837"/>
                </a:moveTo>
                <a:lnTo>
                  <a:pt x="19959" y="9102"/>
                </a:lnTo>
                <a:lnTo>
                  <a:pt x="19836" y="8449"/>
                </a:lnTo>
                <a:lnTo>
                  <a:pt x="19754" y="7755"/>
                </a:lnTo>
                <a:lnTo>
                  <a:pt x="19548" y="7102"/>
                </a:lnTo>
                <a:lnTo>
                  <a:pt x="19343" y="6408"/>
                </a:lnTo>
                <a:lnTo>
                  <a:pt x="19014" y="5755"/>
                </a:lnTo>
                <a:lnTo>
                  <a:pt x="18727" y="5143"/>
                </a:lnTo>
                <a:lnTo>
                  <a:pt x="18398" y="4571"/>
                </a:lnTo>
                <a:lnTo>
                  <a:pt x="17947" y="4000"/>
                </a:lnTo>
                <a:lnTo>
                  <a:pt x="17536" y="3429"/>
                </a:lnTo>
                <a:lnTo>
                  <a:pt x="17043" y="2898"/>
                </a:lnTo>
                <a:lnTo>
                  <a:pt x="16550" y="2490"/>
                </a:lnTo>
                <a:lnTo>
                  <a:pt x="16016" y="2000"/>
                </a:lnTo>
                <a:lnTo>
                  <a:pt x="15441" y="1592"/>
                </a:lnTo>
                <a:lnTo>
                  <a:pt x="14825" y="1265"/>
                </a:lnTo>
                <a:lnTo>
                  <a:pt x="14209" y="939"/>
                </a:lnTo>
                <a:lnTo>
                  <a:pt x="13593" y="694"/>
                </a:lnTo>
                <a:lnTo>
                  <a:pt x="12895" y="449"/>
                </a:lnTo>
                <a:lnTo>
                  <a:pt x="12238" y="245"/>
                </a:lnTo>
                <a:lnTo>
                  <a:pt x="11540" y="163"/>
                </a:lnTo>
                <a:lnTo>
                  <a:pt x="10883" y="41"/>
                </a:lnTo>
                <a:lnTo>
                  <a:pt x="10185" y="0"/>
                </a:lnTo>
                <a:lnTo>
                  <a:pt x="9487" y="0"/>
                </a:lnTo>
                <a:lnTo>
                  <a:pt x="8789" y="82"/>
                </a:lnTo>
                <a:lnTo>
                  <a:pt x="8090" y="204"/>
                </a:lnTo>
                <a:lnTo>
                  <a:pt x="7392" y="367"/>
                </a:lnTo>
                <a:lnTo>
                  <a:pt x="6735" y="531"/>
                </a:lnTo>
                <a:lnTo>
                  <a:pt x="6078" y="776"/>
                </a:lnTo>
                <a:lnTo>
                  <a:pt x="5462" y="1102"/>
                </a:lnTo>
                <a:lnTo>
                  <a:pt x="4846" y="1429"/>
                </a:lnTo>
                <a:lnTo>
                  <a:pt x="4271" y="1837"/>
                </a:lnTo>
                <a:lnTo>
                  <a:pt x="3696" y="2245"/>
                </a:lnTo>
                <a:lnTo>
                  <a:pt x="3162" y="2694"/>
                </a:lnTo>
                <a:lnTo>
                  <a:pt x="2710" y="3184"/>
                </a:lnTo>
                <a:lnTo>
                  <a:pt x="2259" y="3714"/>
                </a:lnTo>
                <a:lnTo>
                  <a:pt x="1807" y="4286"/>
                </a:lnTo>
                <a:lnTo>
                  <a:pt x="1437" y="4816"/>
                </a:lnTo>
                <a:lnTo>
                  <a:pt x="1068" y="5469"/>
                </a:lnTo>
                <a:lnTo>
                  <a:pt x="780" y="6082"/>
                </a:lnTo>
                <a:lnTo>
                  <a:pt x="534" y="6735"/>
                </a:lnTo>
                <a:lnTo>
                  <a:pt x="329" y="7429"/>
                </a:lnTo>
                <a:lnTo>
                  <a:pt x="205" y="8082"/>
                </a:lnTo>
                <a:lnTo>
                  <a:pt x="82" y="8776"/>
                </a:lnTo>
                <a:lnTo>
                  <a:pt x="41" y="9429"/>
                </a:lnTo>
                <a:lnTo>
                  <a:pt x="0" y="10163"/>
                </a:lnTo>
                <a:lnTo>
                  <a:pt x="41" y="10857"/>
                </a:lnTo>
                <a:lnTo>
                  <a:pt x="123" y="11551"/>
                </a:lnTo>
                <a:lnTo>
                  <a:pt x="246" y="12245"/>
                </a:lnTo>
                <a:lnTo>
                  <a:pt x="452" y="12898"/>
                </a:lnTo>
                <a:lnTo>
                  <a:pt x="657" y="13551"/>
                </a:lnTo>
                <a:lnTo>
                  <a:pt x="945" y="14204"/>
                </a:lnTo>
                <a:lnTo>
                  <a:pt x="1232" y="14857"/>
                </a:lnTo>
                <a:lnTo>
                  <a:pt x="1602" y="15429"/>
                </a:lnTo>
                <a:lnTo>
                  <a:pt x="2012" y="16000"/>
                </a:lnTo>
                <a:lnTo>
                  <a:pt x="2464" y="16531"/>
                </a:lnTo>
                <a:lnTo>
                  <a:pt x="2916" y="17061"/>
                </a:lnTo>
                <a:lnTo>
                  <a:pt x="3450" y="17510"/>
                </a:lnTo>
                <a:lnTo>
                  <a:pt x="3984" y="17959"/>
                </a:lnTo>
                <a:lnTo>
                  <a:pt x="4517" y="18367"/>
                </a:lnTo>
                <a:lnTo>
                  <a:pt x="5175" y="18735"/>
                </a:lnTo>
                <a:lnTo>
                  <a:pt x="5791" y="19061"/>
                </a:lnTo>
                <a:lnTo>
                  <a:pt x="6407" y="19306"/>
                </a:lnTo>
                <a:lnTo>
                  <a:pt x="7064" y="19551"/>
                </a:lnTo>
                <a:lnTo>
                  <a:pt x="7721" y="19714"/>
                </a:lnTo>
                <a:lnTo>
                  <a:pt x="8419" y="19837"/>
                </a:lnTo>
                <a:lnTo>
                  <a:pt x="9117" y="19959"/>
                </a:lnTo>
                <a:lnTo>
                  <a:pt x="9815" y="19959"/>
                </a:lnTo>
                <a:lnTo>
                  <a:pt x="10513" y="19959"/>
                </a:lnTo>
                <a:lnTo>
                  <a:pt x="11211" y="19878"/>
                </a:lnTo>
                <a:lnTo>
                  <a:pt x="11869" y="19796"/>
                </a:lnTo>
                <a:lnTo>
                  <a:pt x="12567" y="19633"/>
                </a:lnTo>
                <a:lnTo>
                  <a:pt x="13224" y="19429"/>
                </a:lnTo>
                <a:lnTo>
                  <a:pt x="13922" y="19184"/>
                </a:lnTo>
                <a:lnTo>
                  <a:pt x="14538" y="18898"/>
                </a:lnTo>
                <a:lnTo>
                  <a:pt x="15154" y="18571"/>
                </a:lnTo>
                <a:lnTo>
                  <a:pt x="15729" y="18163"/>
                </a:lnTo>
                <a:lnTo>
                  <a:pt x="16263" y="17755"/>
                </a:lnTo>
                <a:lnTo>
                  <a:pt x="16838" y="17265"/>
                </a:lnTo>
                <a:lnTo>
                  <a:pt x="17290" y="16776"/>
                </a:lnTo>
                <a:lnTo>
                  <a:pt x="17741" y="16286"/>
                </a:lnTo>
                <a:lnTo>
                  <a:pt x="18152" y="15714"/>
                </a:lnTo>
                <a:lnTo>
                  <a:pt x="18563" y="15143"/>
                </a:lnTo>
                <a:lnTo>
                  <a:pt x="18891" y="14531"/>
                </a:lnTo>
                <a:lnTo>
                  <a:pt x="19179" y="13878"/>
                </a:lnTo>
                <a:lnTo>
                  <a:pt x="19425" y="13224"/>
                </a:lnTo>
                <a:lnTo>
                  <a:pt x="19671" y="12571"/>
                </a:lnTo>
                <a:lnTo>
                  <a:pt x="19795" y="11918"/>
                </a:lnTo>
                <a:lnTo>
                  <a:pt x="19918" y="11224"/>
                </a:lnTo>
                <a:lnTo>
                  <a:pt x="19959" y="10531"/>
                </a:lnTo>
                <a:lnTo>
                  <a:pt x="19959" y="9837"/>
                </a:lnTo>
                <a:close/>
              </a:path>
            </a:pathLst>
          </a:custGeom>
          <a:solidFill>
            <a:srgbClr val="114FFB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4081"/>
          <xdr:cNvSpPr>
            <a:spLocks/>
          </xdr:cNvSpPr>
        </xdr:nvSpPr>
        <xdr:spPr>
          <a:xfrm>
            <a:off x="12392" y="3902"/>
            <a:ext cx="7379" cy="6088"/>
          </a:xfrm>
          <a:custGeom>
            <a:pathLst>
              <a:path h="20000" w="20000">
                <a:moveTo>
                  <a:pt x="652" y="0"/>
                </a:moveTo>
                <a:lnTo>
                  <a:pt x="0" y="3223"/>
                </a:lnTo>
                <a:lnTo>
                  <a:pt x="19312" y="19927"/>
                </a:lnTo>
                <a:lnTo>
                  <a:pt x="19964" y="16703"/>
                </a:lnTo>
                <a:lnTo>
                  <a:pt x="652" y="0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4082"/>
          <xdr:cNvSpPr>
            <a:spLocks/>
          </xdr:cNvSpPr>
        </xdr:nvSpPr>
        <xdr:spPr>
          <a:xfrm>
            <a:off x="12392" y="3902"/>
            <a:ext cx="7379" cy="6088"/>
          </a:xfrm>
          <a:custGeom>
            <a:pathLst>
              <a:path h="20000" w="20000">
                <a:moveTo>
                  <a:pt x="0" y="16703"/>
                </a:moveTo>
                <a:lnTo>
                  <a:pt x="652" y="19927"/>
                </a:lnTo>
                <a:lnTo>
                  <a:pt x="19964" y="3223"/>
                </a:lnTo>
                <a:lnTo>
                  <a:pt x="19312" y="0"/>
                </a:lnTo>
                <a:lnTo>
                  <a:pt x="0" y="16703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4083"/>
          <xdr:cNvSpPr>
            <a:spLocks/>
          </xdr:cNvSpPr>
        </xdr:nvSpPr>
        <xdr:spPr>
          <a:xfrm>
            <a:off x="14266" y="715"/>
            <a:ext cx="3622" cy="12441"/>
          </a:xfrm>
          <a:custGeom>
            <a:pathLst>
              <a:path h="20000" w="20000">
                <a:moveTo>
                  <a:pt x="0" y="19319"/>
                </a:moveTo>
                <a:lnTo>
                  <a:pt x="3247" y="19964"/>
                </a:lnTo>
                <a:lnTo>
                  <a:pt x="19926" y="645"/>
                </a:lnTo>
                <a:lnTo>
                  <a:pt x="16679" y="0"/>
                </a:lnTo>
                <a:lnTo>
                  <a:pt x="0" y="19319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4084"/>
          <xdr:cNvSpPr>
            <a:spLocks/>
          </xdr:cNvSpPr>
        </xdr:nvSpPr>
        <xdr:spPr>
          <a:xfrm>
            <a:off x="14266" y="715"/>
            <a:ext cx="3622" cy="12441"/>
          </a:xfrm>
          <a:custGeom>
            <a:pathLst>
              <a:path h="20000" w="20000">
                <a:moveTo>
                  <a:pt x="16679" y="19964"/>
                </a:moveTo>
                <a:lnTo>
                  <a:pt x="19926" y="19319"/>
                </a:lnTo>
                <a:lnTo>
                  <a:pt x="3247" y="0"/>
                </a:lnTo>
                <a:lnTo>
                  <a:pt x="0" y="645"/>
                </a:lnTo>
                <a:lnTo>
                  <a:pt x="16679" y="19964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4085"/>
          <xdr:cNvSpPr>
            <a:spLocks/>
          </xdr:cNvSpPr>
        </xdr:nvSpPr>
        <xdr:spPr>
          <a:xfrm>
            <a:off x="13117" y="1939"/>
            <a:ext cx="5920" cy="9989"/>
          </a:xfrm>
          <a:custGeom>
            <a:pathLst>
              <a:path h="20000" w="20000">
                <a:moveTo>
                  <a:pt x="18465" y="19955"/>
                </a:moveTo>
                <a:lnTo>
                  <a:pt x="19955" y="18482"/>
                </a:lnTo>
                <a:lnTo>
                  <a:pt x="1445" y="0"/>
                </a:lnTo>
                <a:lnTo>
                  <a:pt x="0" y="1473"/>
                </a:lnTo>
                <a:lnTo>
                  <a:pt x="18465" y="19955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4086"/>
          <xdr:cNvSpPr>
            <a:spLocks/>
          </xdr:cNvSpPr>
        </xdr:nvSpPr>
        <xdr:spPr>
          <a:xfrm>
            <a:off x="13117" y="1939"/>
            <a:ext cx="5935" cy="9989"/>
          </a:xfrm>
          <a:custGeom>
            <a:pathLst>
              <a:path h="20000" w="20000">
                <a:moveTo>
                  <a:pt x="0" y="18482"/>
                </a:moveTo>
                <a:lnTo>
                  <a:pt x="1486" y="19955"/>
                </a:lnTo>
                <a:lnTo>
                  <a:pt x="19955" y="1473"/>
                </a:lnTo>
                <a:lnTo>
                  <a:pt x="18468" y="0"/>
                </a:lnTo>
                <a:lnTo>
                  <a:pt x="0" y="18482"/>
                </a:lnTo>
                <a:close/>
              </a:path>
            </a:pathLst>
          </a:cu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4087"/>
          <xdr:cNvSpPr>
            <a:spLocks/>
          </xdr:cNvSpPr>
        </xdr:nvSpPr>
        <xdr:spPr>
          <a:xfrm>
            <a:off x="12232" y="6444"/>
            <a:ext cx="7754" cy="1094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4088"/>
          <xdr:cNvSpPr>
            <a:spLocks/>
          </xdr:cNvSpPr>
        </xdr:nvSpPr>
        <xdr:spPr>
          <a:xfrm>
            <a:off x="15844" y="515"/>
            <a:ext cx="575" cy="12930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4089"/>
          <xdr:cNvSpPr>
            <a:spLocks/>
          </xdr:cNvSpPr>
        </xdr:nvSpPr>
        <xdr:spPr>
          <a:xfrm>
            <a:off x="12877" y="1449"/>
            <a:ext cx="6575" cy="10992"/>
          </a:xfrm>
          <a:prstGeom prst="ellipse">
            <a:avLst/>
          </a:prstGeom>
          <a:solidFill>
            <a:srgbClr val="FAFD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9"/>
  <sheetViews>
    <sheetView showGridLines="0" zoomScale="110" zoomScaleNormal="110" zoomScalePageLayoutView="0" workbookViewId="0" topLeftCell="A1">
      <pane xSplit="3" ySplit="7" topLeftCell="D115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167" sqref="A1167"/>
    </sheetView>
  </sheetViews>
  <sheetFormatPr defaultColWidth="9.140625" defaultRowHeight="12.75"/>
  <cols>
    <col min="1" max="1" width="23.57421875" style="0" customWidth="1"/>
    <col min="2" max="2" width="13.421875" style="0" customWidth="1"/>
    <col min="3" max="3" width="22.7109375" style="0" customWidth="1"/>
    <col min="4" max="8" width="8.7109375" style="0" customWidth="1"/>
    <col min="9" max="9" width="34.421875" style="0" customWidth="1"/>
  </cols>
  <sheetData>
    <row r="1" spans="2:12" ht="15">
      <c r="B1" s="165" t="s">
        <v>333</v>
      </c>
      <c r="D1" s="1"/>
      <c r="E1" s="1"/>
      <c r="F1" s="93"/>
      <c r="I1" s="168" t="s">
        <v>334</v>
      </c>
      <c r="K1" s="1"/>
      <c r="L1" s="1"/>
    </row>
    <row r="2" spans="2:9" ht="15.75" customHeight="1">
      <c r="B2" s="165" t="s">
        <v>59</v>
      </c>
      <c r="D2" s="2"/>
      <c r="E2" s="2"/>
      <c r="F2" s="94"/>
      <c r="I2" s="169" t="s">
        <v>113</v>
      </c>
    </row>
    <row r="3" spans="2:9" ht="12.75">
      <c r="B3" s="476"/>
      <c r="F3" s="94"/>
      <c r="I3" s="170" t="s">
        <v>114</v>
      </c>
    </row>
    <row r="4" spans="1:9" ht="20.25">
      <c r="A4" s="164" t="s">
        <v>62</v>
      </c>
      <c r="F4" s="94"/>
      <c r="I4" s="171" t="s">
        <v>336</v>
      </c>
    </row>
    <row r="5" spans="1:9" ht="19.5" customHeight="1">
      <c r="A5" s="166" t="s">
        <v>335</v>
      </c>
      <c r="B5" s="167">
        <v>41143</v>
      </c>
      <c r="C5" s="511" t="s">
        <v>51</v>
      </c>
      <c r="D5" s="512"/>
      <c r="E5" s="512"/>
      <c r="F5" s="512"/>
      <c r="G5" s="512"/>
      <c r="H5" s="512"/>
      <c r="I5" s="512"/>
    </row>
    <row r="6" ht="8.25" customHeight="1">
      <c r="I6" s="163"/>
    </row>
    <row r="7" spans="1:9" ht="30" customHeight="1">
      <c r="A7" s="104" t="s">
        <v>85</v>
      </c>
      <c r="B7" s="105" t="s">
        <v>86</v>
      </c>
      <c r="C7" s="106" t="s">
        <v>87</v>
      </c>
      <c r="D7" s="106" t="s">
        <v>88</v>
      </c>
      <c r="E7" s="107" t="s">
        <v>89</v>
      </c>
      <c r="F7" s="108" t="s">
        <v>90</v>
      </c>
      <c r="G7" s="107" t="s">
        <v>91</v>
      </c>
      <c r="H7" s="108" t="s">
        <v>92</v>
      </c>
      <c r="I7" s="109" t="s">
        <v>93</v>
      </c>
    </row>
    <row r="8" spans="1:9" ht="15" customHeight="1">
      <c r="A8" s="14" t="s">
        <v>28</v>
      </c>
      <c r="B8" s="18">
        <v>39448</v>
      </c>
      <c r="C8" s="315" t="s">
        <v>27</v>
      </c>
      <c r="D8" s="13" t="s">
        <v>0</v>
      </c>
      <c r="E8" s="12" t="s">
        <v>65</v>
      </c>
      <c r="F8" s="4">
        <v>0</v>
      </c>
      <c r="G8" s="504">
        <f>1/2</f>
        <v>0.5</v>
      </c>
      <c r="H8" s="501">
        <f>0/2</f>
        <v>0</v>
      </c>
      <c r="I8" s="110" t="s">
        <v>63</v>
      </c>
    </row>
    <row r="9" spans="1:9" ht="15" customHeight="1">
      <c r="A9" s="16" t="s">
        <v>28</v>
      </c>
      <c r="B9" s="18">
        <v>39517</v>
      </c>
      <c r="C9" s="315" t="s">
        <v>27</v>
      </c>
      <c r="D9" s="12" t="s">
        <v>47</v>
      </c>
      <c r="E9" s="12" t="s">
        <v>50</v>
      </c>
      <c r="F9" s="6">
        <v>1</v>
      </c>
      <c r="G9" s="506"/>
      <c r="H9" s="503"/>
      <c r="I9" s="111" t="s">
        <v>52</v>
      </c>
    </row>
    <row r="10" spans="1:9" ht="15" customHeight="1">
      <c r="A10" s="33" t="s">
        <v>29</v>
      </c>
      <c r="B10" s="18">
        <v>39449</v>
      </c>
      <c r="C10" s="315" t="s">
        <v>27</v>
      </c>
      <c r="D10" s="13" t="s">
        <v>0</v>
      </c>
      <c r="E10" s="12" t="s">
        <v>65</v>
      </c>
      <c r="F10" s="4">
        <v>0</v>
      </c>
      <c r="G10" s="504">
        <f>2/29</f>
        <v>0.06896551724137931</v>
      </c>
      <c r="H10" s="504">
        <f>3/29</f>
        <v>0.10344827586206896</v>
      </c>
      <c r="I10" s="110" t="s">
        <v>63</v>
      </c>
    </row>
    <row r="11" spans="1:9" ht="15" customHeight="1">
      <c r="A11" s="24" t="s">
        <v>29</v>
      </c>
      <c r="B11" s="18">
        <v>39493</v>
      </c>
      <c r="C11" s="315" t="s">
        <v>27</v>
      </c>
      <c r="D11" s="13" t="s">
        <v>0</v>
      </c>
      <c r="E11" s="12" t="s">
        <v>65</v>
      </c>
      <c r="F11" s="4">
        <v>0</v>
      </c>
      <c r="G11" s="505"/>
      <c r="H11" s="505"/>
      <c r="I11" s="110" t="s">
        <v>63</v>
      </c>
    </row>
    <row r="12" spans="1:9" ht="15" customHeight="1">
      <c r="A12" s="265" t="s">
        <v>29</v>
      </c>
      <c r="B12" s="266">
        <v>39535</v>
      </c>
      <c r="C12" s="316" t="s">
        <v>27</v>
      </c>
      <c r="D12" s="267" t="s">
        <v>47</v>
      </c>
      <c r="E12" s="267" t="s">
        <v>50</v>
      </c>
      <c r="F12" s="268">
        <v>1</v>
      </c>
      <c r="G12" s="505"/>
      <c r="H12" s="505"/>
      <c r="I12" s="270" t="s">
        <v>53</v>
      </c>
    </row>
    <row r="13" spans="1:9" ht="15" customHeight="1">
      <c r="A13" s="24" t="s">
        <v>29</v>
      </c>
      <c r="B13" s="18">
        <v>39577</v>
      </c>
      <c r="C13" s="315" t="s">
        <v>27</v>
      </c>
      <c r="D13" s="13" t="s">
        <v>0</v>
      </c>
      <c r="E13" s="12" t="s">
        <v>65</v>
      </c>
      <c r="F13" s="4">
        <v>0</v>
      </c>
      <c r="G13" s="505"/>
      <c r="H13" s="505"/>
      <c r="I13" s="110" t="s">
        <v>63</v>
      </c>
    </row>
    <row r="14" spans="1:9" ht="15" customHeight="1">
      <c r="A14" s="55" t="s">
        <v>29</v>
      </c>
      <c r="B14" s="25">
        <v>39619</v>
      </c>
      <c r="C14" s="315" t="s">
        <v>27</v>
      </c>
      <c r="D14" s="13" t="s">
        <v>0</v>
      </c>
      <c r="E14" s="12" t="s">
        <v>65</v>
      </c>
      <c r="F14" s="4">
        <v>0</v>
      </c>
      <c r="G14" s="505"/>
      <c r="H14" s="505"/>
      <c r="I14" s="110" t="s">
        <v>63</v>
      </c>
    </row>
    <row r="15" spans="1:9" ht="15" customHeight="1">
      <c r="A15" s="269" t="s">
        <v>29</v>
      </c>
      <c r="B15" s="266">
        <v>39703</v>
      </c>
      <c r="C15" s="316" t="s">
        <v>27</v>
      </c>
      <c r="D15" s="267" t="s">
        <v>47</v>
      </c>
      <c r="E15" s="267" t="s">
        <v>50</v>
      </c>
      <c r="F15" s="268">
        <v>1</v>
      </c>
      <c r="G15" s="505"/>
      <c r="H15" s="505"/>
      <c r="I15" s="270" t="s">
        <v>53</v>
      </c>
    </row>
    <row r="16" spans="1:9" ht="15" customHeight="1">
      <c r="A16" s="55" t="s">
        <v>29</v>
      </c>
      <c r="B16" s="25">
        <v>39745</v>
      </c>
      <c r="C16" s="315" t="s">
        <v>27</v>
      </c>
      <c r="D16" s="12" t="s">
        <v>0</v>
      </c>
      <c r="E16" s="12" t="s">
        <v>65</v>
      </c>
      <c r="F16" s="4">
        <v>0</v>
      </c>
      <c r="G16" s="505"/>
      <c r="H16" s="505"/>
      <c r="I16" s="110" t="s">
        <v>63</v>
      </c>
    </row>
    <row r="17" spans="1:9" ht="15" customHeight="1">
      <c r="A17" s="55" t="s">
        <v>29</v>
      </c>
      <c r="B17" s="25">
        <v>39787</v>
      </c>
      <c r="C17" s="315" t="s">
        <v>27</v>
      </c>
      <c r="D17" s="12" t="s">
        <v>0</v>
      </c>
      <c r="E17" s="12" t="s">
        <v>65</v>
      </c>
      <c r="F17" s="4">
        <v>0</v>
      </c>
      <c r="G17" s="505"/>
      <c r="H17" s="505"/>
      <c r="I17" s="110" t="s">
        <v>63</v>
      </c>
    </row>
    <row r="18" spans="1:9" ht="15" customHeight="1">
      <c r="A18" s="38" t="s">
        <v>29</v>
      </c>
      <c r="B18" s="25">
        <v>39829</v>
      </c>
      <c r="C18" s="128" t="s">
        <v>27</v>
      </c>
      <c r="D18" s="12" t="s">
        <v>0</v>
      </c>
      <c r="E18" s="12" t="s">
        <v>65</v>
      </c>
      <c r="F18" s="4">
        <v>0</v>
      </c>
      <c r="G18" s="505"/>
      <c r="H18" s="505"/>
      <c r="I18" s="110" t="s">
        <v>63</v>
      </c>
    </row>
    <row r="19" spans="1:9" ht="15" customHeight="1">
      <c r="A19" s="38" t="s">
        <v>29</v>
      </c>
      <c r="B19" s="68">
        <v>39878</v>
      </c>
      <c r="C19" s="127" t="s">
        <v>27</v>
      </c>
      <c r="D19" s="12" t="s">
        <v>0</v>
      </c>
      <c r="E19" s="12" t="s">
        <v>65</v>
      </c>
      <c r="F19" s="4">
        <v>0</v>
      </c>
      <c r="G19" s="505"/>
      <c r="H19" s="505"/>
      <c r="I19" s="110" t="s">
        <v>63</v>
      </c>
    </row>
    <row r="20" spans="1:9" ht="15" customHeight="1">
      <c r="A20" s="38" t="s">
        <v>29</v>
      </c>
      <c r="B20" s="68">
        <v>39919</v>
      </c>
      <c r="C20" s="127" t="s">
        <v>27</v>
      </c>
      <c r="D20" s="12" t="s">
        <v>0</v>
      </c>
      <c r="E20" s="12" t="s">
        <v>65</v>
      </c>
      <c r="F20" s="4">
        <v>0</v>
      </c>
      <c r="G20" s="505"/>
      <c r="H20" s="505"/>
      <c r="I20" s="110" t="s">
        <v>63</v>
      </c>
    </row>
    <row r="21" spans="1:9" ht="15" customHeight="1">
      <c r="A21" s="269" t="s">
        <v>29</v>
      </c>
      <c r="B21" s="266">
        <v>39962</v>
      </c>
      <c r="C21" s="316" t="s">
        <v>27</v>
      </c>
      <c r="D21" s="267" t="s">
        <v>47</v>
      </c>
      <c r="E21" s="267" t="s">
        <v>48</v>
      </c>
      <c r="F21" s="268">
        <v>3</v>
      </c>
      <c r="G21" s="505"/>
      <c r="H21" s="505"/>
      <c r="I21" s="282" t="s">
        <v>359</v>
      </c>
    </row>
    <row r="22" spans="1:9" ht="15" customHeight="1">
      <c r="A22" s="55" t="s">
        <v>29</v>
      </c>
      <c r="B22" s="25">
        <v>40003</v>
      </c>
      <c r="C22" s="128" t="s">
        <v>27</v>
      </c>
      <c r="D22" s="12" t="s">
        <v>0</v>
      </c>
      <c r="E22" s="12" t="s">
        <v>65</v>
      </c>
      <c r="F22" s="4">
        <v>0</v>
      </c>
      <c r="G22" s="505"/>
      <c r="H22" s="505"/>
      <c r="I22" s="110" t="s">
        <v>63</v>
      </c>
    </row>
    <row r="23" spans="1:9" ht="15" customHeight="1">
      <c r="A23" s="55" t="s">
        <v>29</v>
      </c>
      <c r="B23" s="68">
        <v>40045</v>
      </c>
      <c r="C23" s="127" t="s">
        <v>27</v>
      </c>
      <c r="D23" s="12" t="s">
        <v>0</v>
      </c>
      <c r="E23" s="12" t="s">
        <v>65</v>
      </c>
      <c r="F23" s="4">
        <v>0</v>
      </c>
      <c r="G23" s="505"/>
      <c r="H23" s="505"/>
      <c r="I23" s="110" t="s">
        <v>63</v>
      </c>
    </row>
    <row r="24" spans="1:9" ht="15" customHeight="1">
      <c r="A24" s="55" t="s">
        <v>29</v>
      </c>
      <c r="B24" s="25">
        <v>40091</v>
      </c>
      <c r="C24" s="128" t="s">
        <v>27</v>
      </c>
      <c r="D24" s="12" t="s">
        <v>0</v>
      </c>
      <c r="E24" s="12" t="s">
        <v>65</v>
      </c>
      <c r="F24" s="4">
        <v>0</v>
      </c>
      <c r="G24" s="505"/>
      <c r="H24" s="505"/>
      <c r="I24" s="110" t="s">
        <v>63</v>
      </c>
    </row>
    <row r="25" spans="1:9" ht="15" customHeight="1">
      <c r="A25" s="55" t="s">
        <v>29</v>
      </c>
      <c r="B25" s="25">
        <v>40132</v>
      </c>
      <c r="C25" s="128" t="s">
        <v>27</v>
      </c>
      <c r="D25" s="12" t="s">
        <v>0</v>
      </c>
      <c r="E25" s="12" t="s">
        <v>65</v>
      </c>
      <c r="F25" s="4">
        <v>0</v>
      </c>
      <c r="G25" s="505"/>
      <c r="H25" s="505"/>
      <c r="I25" s="110" t="s">
        <v>63</v>
      </c>
    </row>
    <row r="26" spans="1:9" ht="15" customHeight="1">
      <c r="A26" s="55" t="s">
        <v>29</v>
      </c>
      <c r="B26" s="25">
        <v>40177</v>
      </c>
      <c r="C26" s="128" t="s">
        <v>27</v>
      </c>
      <c r="D26" s="12" t="s">
        <v>0</v>
      </c>
      <c r="E26" s="12" t="s">
        <v>65</v>
      </c>
      <c r="F26" s="4">
        <v>0</v>
      </c>
      <c r="G26" s="505"/>
      <c r="H26" s="505"/>
      <c r="I26" s="110" t="s">
        <v>63</v>
      </c>
    </row>
    <row r="27" spans="1:9" ht="15" customHeight="1">
      <c r="A27" s="55" t="s">
        <v>29</v>
      </c>
      <c r="B27" s="25">
        <v>40220</v>
      </c>
      <c r="C27" s="128" t="s">
        <v>27</v>
      </c>
      <c r="D27" s="12" t="s">
        <v>0</v>
      </c>
      <c r="E27" s="12" t="s">
        <v>65</v>
      </c>
      <c r="F27" s="4">
        <v>0</v>
      </c>
      <c r="G27" s="505"/>
      <c r="H27" s="505"/>
      <c r="I27" s="110" t="s">
        <v>63</v>
      </c>
    </row>
    <row r="28" spans="1:9" ht="15" customHeight="1">
      <c r="A28" s="55" t="s">
        <v>29</v>
      </c>
      <c r="B28" s="68">
        <v>40263</v>
      </c>
      <c r="C28" s="127" t="s">
        <v>27</v>
      </c>
      <c r="D28" s="12" t="s">
        <v>0</v>
      </c>
      <c r="E28" s="12" t="s">
        <v>65</v>
      </c>
      <c r="F28" s="4">
        <v>0</v>
      </c>
      <c r="G28" s="505"/>
      <c r="H28" s="505"/>
      <c r="I28" s="110" t="s">
        <v>63</v>
      </c>
    </row>
    <row r="29" spans="1:9" ht="15" customHeight="1">
      <c r="A29" s="55" t="s">
        <v>29</v>
      </c>
      <c r="B29" s="68">
        <v>40307</v>
      </c>
      <c r="C29" s="127" t="s">
        <v>27</v>
      </c>
      <c r="D29" s="12" t="s">
        <v>0</v>
      </c>
      <c r="E29" s="12" t="s">
        <v>65</v>
      </c>
      <c r="F29" s="4">
        <v>0</v>
      </c>
      <c r="G29" s="505"/>
      <c r="H29" s="505"/>
      <c r="I29" s="110" t="s">
        <v>63</v>
      </c>
    </row>
    <row r="30" spans="1:9" ht="15" customHeight="1">
      <c r="A30" s="55" t="s">
        <v>29</v>
      </c>
      <c r="B30" s="68">
        <v>40346</v>
      </c>
      <c r="C30" s="127" t="s">
        <v>27</v>
      </c>
      <c r="D30" s="12" t="s">
        <v>0</v>
      </c>
      <c r="E30" s="12" t="s">
        <v>65</v>
      </c>
      <c r="F30" s="4">
        <v>0</v>
      </c>
      <c r="G30" s="505"/>
      <c r="H30" s="505"/>
      <c r="I30" s="110" t="s">
        <v>63</v>
      </c>
    </row>
    <row r="31" spans="1:9" ht="15" customHeight="1">
      <c r="A31" s="154" t="s">
        <v>29</v>
      </c>
      <c r="B31" s="151">
        <v>40389</v>
      </c>
      <c r="C31" s="142" t="s">
        <v>27</v>
      </c>
      <c r="D31" s="12" t="s">
        <v>0</v>
      </c>
      <c r="E31" s="12" t="s">
        <v>65</v>
      </c>
      <c r="F31" s="4">
        <v>0</v>
      </c>
      <c r="G31" s="505"/>
      <c r="H31" s="505"/>
      <c r="I31" s="110" t="s">
        <v>63</v>
      </c>
    </row>
    <row r="32" spans="1:9" ht="15" customHeight="1">
      <c r="A32" s="154" t="s">
        <v>29</v>
      </c>
      <c r="B32" s="151">
        <v>40430</v>
      </c>
      <c r="C32" s="142" t="s">
        <v>27</v>
      </c>
      <c r="D32" s="12" t="s">
        <v>0</v>
      </c>
      <c r="E32" s="12" t="s">
        <v>65</v>
      </c>
      <c r="F32" s="4">
        <v>0</v>
      </c>
      <c r="G32" s="505"/>
      <c r="H32" s="505"/>
      <c r="I32" s="110" t="s">
        <v>63</v>
      </c>
    </row>
    <row r="33" spans="1:9" ht="15" customHeight="1">
      <c r="A33" s="154" t="s">
        <v>29</v>
      </c>
      <c r="B33" s="151">
        <v>40475</v>
      </c>
      <c r="C33" s="142" t="s">
        <v>27</v>
      </c>
      <c r="D33" s="12" t="s">
        <v>0</v>
      </c>
      <c r="E33" s="12" t="s">
        <v>65</v>
      </c>
      <c r="F33" s="4">
        <v>0</v>
      </c>
      <c r="G33" s="505"/>
      <c r="H33" s="505"/>
      <c r="I33" s="110" t="s">
        <v>63</v>
      </c>
    </row>
    <row r="34" spans="1:9" ht="15" customHeight="1">
      <c r="A34" s="154" t="s">
        <v>29</v>
      </c>
      <c r="B34" s="151">
        <v>40518</v>
      </c>
      <c r="C34" s="142" t="s">
        <v>27</v>
      </c>
      <c r="D34" s="12" t="s">
        <v>0</v>
      </c>
      <c r="E34" s="12" t="s">
        <v>65</v>
      </c>
      <c r="F34" s="4">
        <v>0</v>
      </c>
      <c r="G34" s="505"/>
      <c r="H34" s="505"/>
      <c r="I34" s="110" t="s">
        <v>63</v>
      </c>
    </row>
    <row r="35" spans="1:9" ht="15" customHeight="1">
      <c r="A35" s="154" t="s">
        <v>29</v>
      </c>
      <c r="B35" s="151">
        <v>40559</v>
      </c>
      <c r="C35" s="142" t="s">
        <v>27</v>
      </c>
      <c r="D35" s="12" t="s">
        <v>0</v>
      </c>
      <c r="E35" s="12" t="s">
        <v>65</v>
      </c>
      <c r="F35" s="4">
        <v>0</v>
      </c>
      <c r="G35" s="505"/>
      <c r="H35" s="505"/>
      <c r="I35" s="110" t="s">
        <v>63</v>
      </c>
    </row>
    <row r="36" spans="1:9" ht="15" customHeight="1">
      <c r="A36" s="154" t="s">
        <v>29</v>
      </c>
      <c r="B36" s="151">
        <v>40611</v>
      </c>
      <c r="C36" s="142" t="s">
        <v>27</v>
      </c>
      <c r="D36" s="12" t="s">
        <v>0</v>
      </c>
      <c r="E36" s="12" t="s">
        <v>65</v>
      </c>
      <c r="F36" s="4">
        <v>0</v>
      </c>
      <c r="G36" s="505"/>
      <c r="H36" s="505"/>
      <c r="I36" s="110" t="s">
        <v>63</v>
      </c>
    </row>
    <row r="37" spans="1:9" ht="15" customHeight="1">
      <c r="A37" s="154" t="s">
        <v>29</v>
      </c>
      <c r="B37" s="151">
        <v>40648</v>
      </c>
      <c r="C37" s="142" t="s">
        <v>27</v>
      </c>
      <c r="D37" s="12" t="s">
        <v>0</v>
      </c>
      <c r="E37" s="12" t="s">
        <v>65</v>
      </c>
      <c r="F37" s="4">
        <v>0</v>
      </c>
      <c r="G37" s="505"/>
      <c r="H37" s="505"/>
      <c r="I37" s="110" t="s">
        <v>63</v>
      </c>
    </row>
    <row r="38" spans="1:9" ht="15" customHeight="1">
      <c r="A38" s="144" t="s">
        <v>29</v>
      </c>
      <c r="B38" s="151">
        <v>40690</v>
      </c>
      <c r="C38" s="142" t="s">
        <v>27</v>
      </c>
      <c r="D38" s="12" t="s">
        <v>0</v>
      </c>
      <c r="E38" s="12" t="s">
        <v>65</v>
      </c>
      <c r="F38" s="4">
        <v>0</v>
      </c>
      <c r="G38" s="506"/>
      <c r="H38" s="506"/>
      <c r="I38" s="110" t="s">
        <v>63</v>
      </c>
    </row>
    <row r="39" spans="1:256" s="44" customFormat="1" ht="15" customHeight="1">
      <c r="A39" s="41" t="s">
        <v>14</v>
      </c>
      <c r="B39" s="25">
        <v>39450</v>
      </c>
      <c r="C39" s="128" t="s">
        <v>83</v>
      </c>
      <c r="D39" s="50" t="s">
        <v>0</v>
      </c>
      <c r="E39" s="26" t="s">
        <v>65</v>
      </c>
      <c r="F39" s="27">
        <v>0</v>
      </c>
      <c r="G39" s="100">
        <v>0</v>
      </c>
      <c r="H39" s="100">
        <v>0</v>
      </c>
      <c r="I39" s="112" t="s">
        <v>63</v>
      </c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9" ht="15" customHeight="1">
      <c r="A40" s="277" t="s">
        <v>30</v>
      </c>
      <c r="B40" s="278">
        <v>39454</v>
      </c>
      <c r="C40" s="317" t="s">
        <v>27</v>
      </c>
      <c r="D40" s="279" t="s">
        <v>47</v>
      </c>
      <c r="E40" s="279" t="s">
        <v>50</v>
      </c>
      <c r="F40" s="280">
        <v>2</v>
      </c>
      <c r="G40" s="513">
        <f>3/2</f>
        <v>1.5</v>
      </c>
      <c r="H40" s="513">
        <f>0/2</f>
        <v>0</v>
      </c>
      <c r="I40" s="281" t="s">
        <v>52</v>
      </c>
    </row>
    <row r="41" spans="1:9" ht="15" customHeight="1">
      <c r="A41" s="277" t="s">
        <v>30</v>
      </c>
      <c r="B41" s="278">
        <v>39495</v>
      </c>
      <c r="C41" s="317" t="s">
        <v>27</v>
      </c>
      <c r="D41" s="279" t="s">
        <v>47</v>
      </c>
      <c r="E41" s="279" t="s">
        <v>50</v>
      </c>
      <c r="F41" s="280">
        <v>1</v>
      </c>
      <c r="G41" s="514"/>
      <c r="H41" s="514"/>
      <c r="I41" s="281" t="s">
        <v>52</v>
      </c>
    </row>
    <row r="42" spans="1:9" ht="15" customHeight="1">
      <c r="A42" s="33" t="s">
        <v>140</v>
      </c>
      <c r="B42" s="47">
        <v>39454</v>
      </c>
      <c r="C42" s="318" t="s">
        <v>27</v>
      </c>
      <c r="D42" s="23" t="s">
        <v>0</v>
      </c>
      <c r="E42" s="19" t="s">
        <v>65</v>
      </c>
      <c r="F42" s="22">
        <v>0</v>
      </c>
      <c r="G42" s="501">
        <f>0/16</f>
        <v>0</v>
      </c>
      <c r="H42" s="501">
        <f>0/16</f>
        <v>0</v>
      </c>
      <c r="I42" s="110" t="s">
        <v>63</v>
      </c>
    </row>
    <row r="43" spans="1:9" ht="15" customHeight="1">
      <c r="A43" s="24" t="s">
        <v>140</v>
      </c>
      <c r="B43" s="47">
        <v>39567</v>
      </c>
      <c r="C43" s="318" t="s">
        <v>27</v>
      </c>
      <c r="D43" s="23" t="s">
        <v>0</v>
      </c>
      <c r="E43" s="19" t="s">
        <v>65</v>
      </c>
      <c r="F43" s="22">
        <v>0</v>
      </c>
      <c r="G43" s="502"/>
      <c r="H43" s="502"/>
      <c r="I43" s="110" t="s">
        <v>63</v>
      </c>
    </row>
    <row r="44" spans="1:9" ht="15" customHeight="1">
      <c r="A44" s="24" t="s">
        <v>140</v>
      </c>
      <c r="B44" s="49">
        <v>39625</v>
      </c>
      <c r="C44" s="319" t="s">
        <v>27</v>
      </c>
      <c r="D44" s="23" t="s">
        <v>0</v>
      </c>
      <c r="E44" s="19" t="s">
        <v>65</v>
      </c>
      <c r="F44" s="22">
        <v>0</v>
      </c>
      <c r="G44" s="502"/>
      <c r="H44" s="502"/>
      <c r="I44" s="110" t="s">
        <v>63</v>
      </c>
    </row>
    <row r="45" spans="1:9" ht="15" customHeight="1">
      <c r="A45" s="24" t="s">
        <v>140</v>
      </c>
      <c r="B45" s="49">
        <v>39656</v>
      </c>
      <c r="C45" s="319" t="s">
        <v>27</v>
      </c>
      <c r="D45" s="23" t="s">
        <v>0</v>
      </c>
      <c r="E45" s="19" t="s">
        <v>65</v>
      </c>
      <c r="F45" s="22">
        <v>0</v>
      </c>
      <c r="G45" s="502"/>
      <c r="H45" s="502"/>
      <c r="I45" s="110" t="s">
        <v>63</v>
      </c>
    </row>
    <row r="46" spans="1:9" ht="15" customHeight="1">
      <c r="A46" s="24" t="s">
        <v>140</v>
      </c>
      <c r="B46" s="49">
        <v>39708</v>
      </c>
      <c r="C46" s="319" t="s">
        <v>27</v>
      </c>
      <c r="D46" s="23" t="s">
        <v>0</v>
      </c>
      <c r="E46" s="19" t="s">
        <v>65</v>
      </c>
      <c r="F46" s="22">
        <v>0</v>
      </c>
      <c r="G46" s="502"/>
      <c r="H46" s="502"/>
      <c r="I46" s="110" t="s">
        <v>63</v>
      </c>
    </row>
    <row r="47" spans="1:9" ht="15" customHeight="1">
      <c r="A47" s="24" t="s">
        <v>140</v>
      </c>
      <c r="B47" s="49">
        <v>39739</v>
      </c>
      <c r="C47" s="319" t="s">
        <v>27</v>
      </c>
      <c r="D47" s="23" t="s">
        <v>0</v>
      </c>
      <c r="E47" s="19" t="s">
        <v>65</v>
      </c>
      <c r="F47" s="22">
        <v>0</v>
      </c>
      <c r="G47" s="502"/>
      <c r="H47" s="502"/>
      <c r="I47" s="110" t="s">
        <v>63</v>
      </c>
    </row>
    <row r="48" spans="1:9" ht="15" customHeight="1">
      <c r="A48" s="24" t="s">
        <v>140</v>
      </c>
      <c r="B48" s="70">
        <v>39768</v>
      </c>
      <c r="C48" s="319" t="s">
        <v>27</v>
      </c>
      <c r="D48" s="23" t="s">
        <v>0</v>
      </c>
      <c r="E48" s="19" t="s">
        <v>65</v>
      </c>
      <c r="F48" s="22">
        <v>0</v>
      </c>
      <c r="G48" s="502"/>
      <c r="H48" s="502"/>
      <c r="I48" s="110" t="s">
        <v>63</v>
      </c>
    </row>
    <row r="49" spans="1:9" ht="15" customHeight="1">
      <c r="A49" s="24" t="s">
        <v>140</v>
      </c>
      <c r="B49" s="72">
        <v>39798</v>
      </c>
      <c r="C49" s="191" t="s">
        <v>27</v>
      </c>
      <c r="D49" s="23" t="s">
        <v>0</v>
      </c>
      <c r="E49" s="19" t="s">
        <v>65</v>
      </c>
      <c r="F49" s="71">
        <v>0</v>
      </c>
      <c r="G49" s="502"/>
      <c r="H49" s="502"/>
      <c r="I49" s="110" t="s">
        <v>63</v>
      </c>
    </row>
    <row r="50" spans="1:9" ht="15" customHeight="1">
      <c r="A50" s="24" t="s">
        <v>140</v>
      </c>
      <c r="B50" s="72">
        <v>39821</v>
      </c>
      <c r="C50" s="191" t="s">
        <v>27</v>
      </c>
      <c r="D50" s="23" t="s">
        <v>0</v>
      </c>
      <c r="E50" s="19" t="s">
        <v>65</v>
      </c>
      <c r="F50" s="71">
        <v>0</v>
      </c>
      <c r="G50" s="502"/>
      <c r="H50" s="502"/>
      <c r="I50" s="110" t="s">
        <v>63</v>
      </c>
    </row>
    <row r="51" spans="1:9" ht="15" customHeight="1">
      <c r="A51" s="24" t="s">
        <v>140</v>
      </c>
      <c r="B51" s="70">
        <v>39878</v>
      </c>
      <c r="C51" s="319" t="s">
        <v>27</v>
      </c>
      <c r="D51" s="23" t="s">
        <v>0</v>
      </c>
      <c r="E51" s="19" t="s">
        <v>65</v>
      </c>
      <c r="F51" s="71">
        <v>0</v>
      </c>
      <c r="G51" s="502"/>
      <c r="H51" s="502"/>
      <c r="I51" s="110" t="s">
        <v>63</v>
      </c>
    </row>
    <row r="52" spans="1:9" ht="15" customHeight="1">
      <c r="A52" s="24" t="s">
        <v>140</v>
      </c>
      <c r="B52" s="72">
        <v>39906</v>
      </c>
      <c r="C52" s="191" t="s">
        <v>27</v>
      </c>
      <c r="D52" s="23" t="s">
        <v>0</v>
      </c>
      <c r="E52" s="19" t="s">
        <v>65</v>
      </c>
      <c r="F52" s="71">
        <v>0</v>
      </c>
      <c r="G52" s="502"/>
      <c r="H52" s="502"/>
      <c r="I52" s="110" t="s">
        <v>63</v>
      </c>
    </row>
    <row r="53" spans="1:9" ht="15" customHeight="1">
      <c r="A53" s="24" t="s">
        <v>140</v>
      </c>
      <c r="B53" s="72">
        <v>39934</v>
      </c>
      <c r="C53" s="191" t="s">
        <v>27</v>
      </c>
      <c r="D53" s="23" t="s">
        <v>0</v>
      </c>
      <c r="E53" s="19" t="s">
        <v>65</v>
      </c>
      <c r="F53" s="71">
        <v>0</v>
      </c>
      <c r="G53" s="502"/>
      <c r="H53" s="502"/>
      <c r="I53" s="110" t="s">
        <v>63</v>
      </c>
    </row>
    <row r="54" spans="1:9" ht="15" customHeight="1">
      <c r="A54" s="24" t="s">
        <v>140</v>
      </c>
      <c r="B54" s="72">
        <v>39963</v>
      </c>
      <c r="C54" s="191" t="s">
        <v>27</v>
      </c>
      <c r="D54" s="23" t="s">
        <v>0</v>
      </c>
      <c r="E54" s="19" t="s">
        <v>65</v>
      </c>
      <c r="F54" s="71">
        <v>0</v>
      </c>
      <c r="G54" s="502"/>
      <c r="H54" s="502"/>
      <c r="I54" s="110" t="s">
        <v>63</v>
      </c>
    </row>
    <row r="55" spans="1:9" ht="15" customHeight="1">
      <c r="A55" s="24" t="s">
        <v>140</v>
      </c>
      <c r="B55" s="70">
        <v>39990</v>
      </c>
      <c r="C55" s="319" t="s">
        <v>27</v>
      </c>
      <c r="D55" s="95" t="s">
        <v>0</v>
      </c>
      <c r="E55" s="29" t="s">
        <v>65</v>
      </c>
      <c r="F55" s="30">
        <v>0</v>
      </c>
      <c r="G55" s="502"/>
      <c r="H55" s="502"/>
      <c r="I55" s="110" t="s">
        <v>63</v>
      </c>
    </row>
    <row r="56" spans="1:9" ht="15" customHeight="1">
      <c r="A56" s="24" t="s">
        <v>140</v>
      </c>
      <c r="B56" s="72">
        <v>40018</v>
      </c>
      <c r="C56" s="191" t="s">
        <v>27</v>
      </c>
      <c r="D56" s="95" t="s">
        <v>0</v>
      </c>
      <c r="E56" s="29" t="s">
        <v>65</v>
      </c>
      <c r="F56" s="30">
        <v>0</v>
      </c>
      <c r="G56" s="502"/>
      <c r="H56" s="502"/>
      <c r="I56" s="110" t="s">
        <v>63</v>
      </c>
    </row>
    <row r="57" spans="1:9" ht="15" customHeight="1">
      <c r="A57" s="24" t="s">
        <v>140</v>
      </c>
      <c r="B57" s="72">
        <v>40046</v>
      </c>
      <c r="C57" s="191" t="s">
        <v>27</v>
      </c>
      <c r="D57" s="95" t="s">
        <v>0</v>
      </c>
      <c r="E57" s="29" t="s">
        <v>65</v>
      </c>
      <c r="F57" s="30">
        <v>0</v>
      </c>
      <c r="G57" s="502"/>
      <c r="H57" s="502"/>
      <c r="I57" s="110" t="s">
        <v>63</v>
      </c>
    </row>
    <row r="58" spans="1:9" ht="15" customHeight="1">
      <c r="A58" s="24" t="s">
        <v>140</v>
      </c>
      <c r="B58" s="70">
        <v>40073</v>
      </c>
      <c r="C58" s="319" t="s">
        <v>27</v>
      </c>
      <c r="D58" s="95" t="s">
        <v>0</v>
      </c>
      <c r="E58" s="29" t="s">
        <v>65</v>
      </c>
      <c r="F58" s="30">
        <v>0</v>
      </c>
      <c r="G58" s="502"/>
      <c r="H58" s="502"/>
      <c r="I58" s="110" t="s">
        <v>63</v>
      </c>
    </row>
    <row r="59" spans="1:9" ht="15" customHeight="1">
      <c r="A59" s="48" t="s">
        <v>140</v>
      </c>
      <c r="B59" s="70">
        <v>40118</v>
      </c>
      <c r="C59" s="319" t="s">
        <v>27</v>
      </c>
      <c r="D59" s="95" t="s">
        <v>0</v>
      </c>
      <c r="E59" s="29" t="s">
        <v>65</v>
      </c>
      <c r="F59" s="30">
        <v>0</v>
      </c>
      <c r="G59" s="503"/>
      <c r="H59" s="503"/>
      <c r="I59" s="110" t="s">
        <v>63</v>
      </c>
    </row>
    <row r="60" spans="1:9" ht="15" customHeight="1">
      <c r="A60" s="136" t="s">
        <v>31</v>
      </c>
      <c r="B60" s="17">
        <v>39455</v>
      </c>
      <c r="C60" s="315" t="s">
        <v>27</v>
      </c>
      <c r="D60" s="13" t="s">
        <v>0</v>
      </c>
      <c r="E60" s="12" t="s">
        <v>65</v>
      </c>
      <c r="F60" s="4">
        <v>0</v>
      </c>
      <c r="G60" s="504">
        <f>2/37</f>
        <v>0.05405405405405406</v>
      </c>
      <c r="H60" s="501">
        <f>0/37</f>
        <v>0</v>
      </c>
      <c r="I60" s="110" t="s">
        <v>63</v>
      </c>
    </row>
    <row r="61" spans="1:9" ht="15" customHeight="1">
      <c r="A61" s="137" t="s">
        <v>31</v>
      </c>
      <c r="B61" s="17">
        <v>39500</v>
      </c>
      <c r="C61" s="315" t="s">
        <v>27</v>
      </c>
      <c r="D61" s="13" t="s">
        <v>0</v>
      </c>
      <c r="E61" s="12" t="s">
        <v>65</v>
      </c>
      <c r="F61" s="4">
        <v>0</v>
      </c>
      <c r="G61" s="505"/>
      <c r="H61" s="502"/>
      <c r="I61" s="110" t="s">
        <v>63</v>
      </c>
    </row>
    <row r="62" spans="1:9" ht="15" customHeight="1">
      <c r="A62" s="137" t="s">
        <v>31</v>
      </c>
      <c r="B62" s="17">
        <v>39542</v>
      </c>
      <c r="C62" s="315" t="s">
        <v>27</v>
      </c>
      <c r="D62" s="13" t="s">
        <v>0</v>
      </c>
      <c r="E62" s="12" t="s">
        <v>65</v>
      </c>
      <c r="F62" s="4">
        <v>0</v>
      </c>
      <c r="G62" s="505"/>
      <c r="H62" s="502"/>
      <c r="I62" s="110" t="s">
        <v>63</v>
      </c>
    </row>
    <row r="63" spans="1:9" ht="15" customHeight="1">
      <c r="A63" s="137" t="s">
        <v>31</v>
      </c>
      <c r="B63" s="17">
        <v>39584</v>
      </c>
      <c r="C63" s="315" t="s">
        <v>27</v>
      </c>
      <c r="D63" s="13" t="s">
        <v>0</v>
      </c>
      <c r="E63" s="12" t="s">
        <v>65</v>
      </c>
      <c r="F63" s="4">
        <v>0</v>
      </c>
      <c r="G63" s="505"/>
      <c r="H63" s="502"/>
      <c r="I63" s="110" t="s">
        <v>63</v>
      </c>
    </row>
    <row r="64" spans="1:9" ht="15" customHeight="1">
      <c r="A64" s="138" t="s">
        <v>31</v>
      </c>
      <c r="B64" s="46">
        <v>39668</v>
      </c>
      <c r="C64" s="128" t="s">
        <v>27</v>
      </c>
      <c r="D64" s="13" t="s">
        <v>0</v>
      </c>
      <c r="E64" s="12" t="s">
        <v>65</v>
      </c>
      <c r="F64" s="4">
        <v>0</v>
      </c>
      <c r="G64" s="505"/>
      <c r="H64" s="502"/>
      <c r="I64" s="110" t="s">
        <v>63</v>
      </c>
    </row>
    <row r="65" spans="1:9" ht="15" customHeight="1">
      <c r="A65" s="138" t="s">
        <v>31</v>
      </c>
      <c r="B65" s="46">
        <v>39710</v>
      </c>
      <c r="C65" s="128" t="s">
        <v>27</v>
      </c>
      <c r="D65" s="13" t="s">
        <v>0</v>
      </c>
      <c r="E65" s="12" t="s">
        <v>65</v>
      </c>
      <c r="F65" s="4">
        <v>0</v>
      </c>
      <c r="G65" s="505"/>
      <c r="H65" s="502"/>
      <c r="I65" s="110" t="s">
        <v>63</v>
      </c>
    </row>
    <row r="66" spans="1:9" ht="15" customHeight="1">
      <c r="A66" s="138" t="s">
        <v>31</v>
      </c>
      <c r="B66" s="46">
        <v>39752</v>
      </c>
      <c r="C66" s="128" t="s">
        <v>27</v>
      </c>
      <c r="D66" s="13" t="s">
        <v>0</v>
      </c>
      <c r="E66" s="12" t="s">
        <v>65</v>
      </c>
      <c r="F66" s="4">
        <v>0</v>
      </c>
      <c r="G66" s="505"/>
      <c r="H66" s="502"/>
      <c r="I66" s="110" t="s">
        <v>63</v>
      </c>
    </row>
    <row r="67" spans="1:9" ht="15" customHeight="1">
      <c r="A67" s="138" t="s">
        <v>31</v>
      </c>
      <c r="B67" s="46">
        <v>39794</v>
      </c>
      <c r="C67" s="128" t="s">
        <v>27</v>
      </c>
      <c r="D67" s="13" t="s">
        <v>0</v>
      </c>
      <c r="E67" s="12" t="s">
        <v>65</v>
      </c>
      <c r="F67" s="4">
        <v>0</v>
      </c>
      <c r="G67" s="505"/>
      <c r="H67" s="502"/>
      <c r="I67" s="110" t="s">
        <v>63</v>
      </c>
    </row>
    <row r="68" spans="1:9" ht="15" customHeight="1">
      <c r="A68" s="138" t="s">
        <v>31</v>
      </c>
      <c r="B68" s="36">
        <v>39836</v>
      </c>
      <c r="C68" s="127" t="s">
        <v>27</v>
      </c>
      <c r="D68" s="13" t="s">
        <v>0</v>
      </c>
      <c r="E68" s="12" t="s">
        <v>65</v>
      </c>
      <c r="F68" s="4">
        <v>0</v>
      </c>
      <c r="G68" s="505"/>
      <c r="H68" s="502"/>
      <c r="I68" s="110" t="s">
        <v>63</v>
      </c>
    </row>
    <row r="69" spans="1:9" ht="15" customHeight="1">
      <c r="A69" s="139" t="s">
        <v>31</v>
      </c>
      <c r="B69" s="36">
        <v>39872</v>
      </c>
      <c r="C69" s="127" t="s">
        <v>27</v>
      </c>
      <c r="D69" s="13" t="s">
        <v>0</v>
      </c>
      <c r="E69" s="12" t="s">
        <v>65</v>
      </c>
      <c r="F69" s="4">
        <v>0</v>
      </c>
      <c r="G69" s="505"/>
      <c r="H69" s="502"/>
      <c r="I69" s="110" t="s">
        <v>63</v>
      </c>
    </row>
    <row r="70" spans="1:9" ht="15" customHeight="1">
      <c r="A70" s="139" t="s">
        <v>31</v>
      </c>
      <c r="B70" s="36">
        <v>39912</v>
      </c>
      <c r="C70" s="127" t="s">
        <v>27</v>
      </c>
      <c r="D70" s="13" t="s">
        <v>0</v>
      </c>
      <c r="E70" s="12" t="s">
        <v>65</v>
      </c>
      <c r="F70" s="4">
        <v>0</v>
      </c>
      <c r="G70" s="505"/>
      <c r="H70" s="502"/>
      <c r="I70" s="110" t="s">
        <v>63</v>
      </c>
    </row>
    <row r="71" spans="1:9" ht="15" customHeight="1">
      <c r="A71" s="139" t="s">
        <v>31</v>
      </c>
      <c r="B71" s="36">
        <v>39954</v>
      </c>
      <c r="C71" s="127" t="s">
        <v>27</v>
      </c>
      <c r="D71" s="13" t="s">
        <v>0</v>
      </c>
      <c r="E71" s="12" t="s">
        <v>65</v>
      </c>
      <c r="F71" s="4">
        <v>0</v>
      </c>
      <c r="G71" s="505"/>
      <c r="H71" s="502"/>
      <c r="I71" s="110" t="s">
        <v>63</v>
      </c>
    </row>
    <row r="72" spans="1:9" ht="15" customHeight="1">
      <c r="A72" s="139" t="s">
        <v>31</v>
      </c>
      <c r="B72" s="46">
        <v>39996</v>
      </c>
      <c r="C72" s="128" t="s">
        <v>27</v>
      </c>
      <c r="D72" s="13" t="s">
        <v>0</v>
      </c>
      <c r="E72" s="12" t="s">
        <v>65</v>
      </c>
      <c r="F72" s="4">
        <v>0</v>
      </c>
      <c r="G72" s="505"/>
      <c r="H72" s="502"/>
      <c r="I72" s="110" t="s">
        <v>63</v>
      </c>
    </row>
    <row r="73" spans="1:9" ht="15" customHeight="1">
      <c r="A73" s="139" t="s">
        <v>31</v>
      </c>
      <c r="B73" s="36">
        <v>40038</v>
      </c>
      <c r="C73" s="127" t="s">
        <v>27</v>
      </c>
      <c r="D73" s="13" t="s">
        <v>0</v>
      </c>
      <c r="E73" s="12" t="s">
        <v>65</v>
      </c>
      <c r="F73" s="4">
        <v>0</v>
      </c>
      <c r="G73" s="505"/>
      <c r="H73" s="502"/>
      <c r="I73" s="110" t="s">
        <v>63</v>
      </c>
    </row>
    <row r="74" spans="1:9" ht="15" customHeight="1">
      <c r="A74" s="139" t="s">
        <v>31</v>
      </c>
      <c r="B74" s="46">
        <v>40052</v>
      </c>
      <c r="C74" s="128" t="s">
        <v>27</v>
      </c>
      <c r="D74" s="13" t="s">
        <v>0</v>
      </c>
      <c r="E74" s="12" t="s">
        <v>65</v>
      </c>
      <c r="F74" s="4">
        <v>0</v>
      </c>
      <c r="G74" s="505"/>
      <c r="H74" s="502"/>
      <c r="I74" s="110" t="s">
        <v>63</v>
      </c>
    </row>
    <row r="75" spans="1:9" ht="15" customHeight="1">
      <c r="A75" s="139" t="s">
        <v>31</v>
      </c>
      <c r="B75" s="46">
        <v>40080</v>
      </c>
      <c r="C75" s="128" t="s">
        <v>27</v>
      </c>
      <c r="D75" s="13" t="s">
        <v>0</v>
      </c>
      <c r="E75" s="12" t="s">
        <v>65</v>
      </c>
      <c r="F75" s="4">
        <v>0</v>
      </c>
      <c r="G75" s="505"/>
      <c r="H75" s="502"/>
      <c r="I75" s="110" t="s">
        <v>63</v>
      </c>
    </row>
    <row r="76" spans="1:9" ht="15" customHeight="1">
      <c r="A76" s="443" t="s">
        <v>31</v>
      </c>
      <c r="B76" s="444">
        <v>40122</v>
      </c>
      <c r="C76" s="445" t="s">
        <v>27</v>
      </c>
      <c r="D76" s="446" t="s">
        <v>47</v>
      </c>
      <c r="E76" s="446" t="s">
        <v>50</v>
      </c>
      <c r="F76" s="447">
        <v>1</v>
      </c>
      <c r="G76" s="505"/>
      <c r="H76" s="502"/>
      <c r="I76" s="112" t="s">
        <v>52</v>
      </c>
    </row>
    <row r="77" spans="1:9" ht="15" customHeight="1">
      <c r="A77" s="101" t="s">
        <v>31</v>
      </c>
      <c r="B77" s="36">
        <v>40171</v>
      </c>
      <c r="C77" s="127" t="s">
        <v>27</v>
      </c>
      <c r="D77" s="26" t="s">
        <v>0</v>
      </c>
      <c r="E77" s="26" t="s">
        <v>65</v>
      </c>
      <c r="F77" s="31">
        <v>0</v>
      </c>
      <c r="G77" s="505"/>
      <c r="H77" s="502"/>
      <c r="I77" s="112" t="s">
        <v>63</v>
      </c>
    </row>
    <row r="78" spans="1:9" ht="15" customHeight="1">
      <c r="A78" s="101" t="s">
        <v>31</v>
      </c>
      <c r="B78" s="36">
        <v>40215</v>
      </c>
      <c r="C78" s="127" t="s">
        <v>27</v>
      </c>
      <c r="D78" s="26" t="s">
        <v>0</v>
      </c>
      <c r="E78" s="26" t="s">
        <v>65</v>
      </c>
      <c r="F78" s="31">
        <v>0</v>
      </c>
      <c r="G78" s="505"/>
      <c r="H78" s="502"/>
      <c r="I78" s="112" t="s">
        <v>63</v>
      </c>
    </row>
    <row r="79" spans="1:9" ht="15" customHeight="1">
      <c r="A79" s="101" t="s">
        <v>31</v>
      </c>
      <c r="B79" s="36">
        <v>40255</v>
      </c>
      <c r="C79" s="127" t="s">
        <v>27</v>
      </c>
      <c r="D79" s="26" t="s">
        <v>0</v>
      </c>
      <c r="E79" s="26" t="s">
        <v>65</v>
      </c>
      <c r="F79" s="31">
        <v>0</v>
      </c>
      <c r="G79" s="505"/>
      <c r="H79" s="502"/>
      <c r="I79" s="112" t="s">
        <v>63</v>
      </c>
    </row>
    <row r="80" spans="1:9" ht="15" customHeight="1">
      <c r="A80" s="101" t="s">
        <v>31</v>
      </c>
      <c r="B80" s="46">
        <v>40297</v>
      </c>
      <c r="C80" s="128" t="s">
        <v>27</v>
      </c>
      <c r="D80" s="26" t="s">
        <v>0</v>
      </c>
      <c r="E80" s="26" t="s">
        <v>65</v>
      </c>
      <c r="F80" s="31">
        <v>0</v>
      </c>
      <c r="G80" s="505"/>
      <c r="H80" s="502"/>
      <c r="I80" s="112" t="s">
        <v>63</v>
      </c>
    </row>
    <row r="81" spans="1:9" ht="15" customHeight="1">
      <c r="A81" s="101" t="s">
        <v>31</v>
      </c>
      <c r="B81" s="46">
        <v>40339</v>
      </c>
      <c r="C81" s="128" t="s">
        <v>27</v>
      </c>
      <c r="D81" s="26" t="s">
        <v>0</v>
      </c>
      <c r="E81" s="26" t="s">
        <v>65</v>
      </c>
      <c r="F81" s="31">
        <v>0</v>
      </c>
      <c r="G81" s="505"/>
      <c r="H81" s="502"/>
      <c r="I81" s="112" t="s">
        <v>63</v>
      </c>
    </row>
    <row r="82" spans="1:9" ht="15" customHeight="1">
      <c r="A82" s="101" t="s">
        <v>31</v>
      </c>
      <c r="B82" s="46">
        <v>40381</v>
      </c>
      <c r="C82" s="128" t="s">
        <v>27</v>
      </c>
      <c r="D82" s="26" t="s">
        <v>0</v>
      </c>
      <c r="E82" s="26" t="s">
        <v>65</v>
      </c>
      <c r="F82" s="31">
        <v>0</v>
      </c>
      <c r="G82" s="505"/>
      <c r="H82" s="502"/>
      <c r="I82" s="112" t="s">
        <v>63</v>
      </c>
    </row>
    <row r="83" spans="1:9" ht="15" customHeight="1">
      <c r="A83" s="101" t="s">
        <v>31</v>
      </c>
      <c r="B83" s="141">
        <v>40423</v>
      </c>
      <c r="C83" s="142" t="s">
        <v>27</v>
      </c>
      <c r="D83" s="26" t="s">
        <v>0</v>
      </c>
      <c r="E83" s="26" t="s">
        <v>65</v>
      </c>
      <c r="F83" s="31">
        <v>0</v>
      </c>
      <c r="G83" s="505"/>
      <c r="H83" s="502"/>
      <c r="I83" s="112" t="s">
        <v>63</v>
      </c>
    </row>
    <row r="84" spans="1:9" ht="15" customHeight="1">
      <c r="A84" s="101" t="s">
        <v>31</v>
      </c>
      <c r="B84" s="141">
        <v>40465</v>
      </c>
      <c r="C84" s="142" t="s">
        <v>27</v>
      </c>
      <c r="D84" s="26" t="s">
        <v>0</v>
      </c>
      <c r="E84" s="26" t="s">
        <v>65</v>
      </c>
      <c r="F84" s="31">
        <v>0</v>
      </c>
      <c r="G84" s="505"/>
      <c r="H84" s="502"/>
      <c r="I84" s="112" t="s">
        <v>63</v>
      </c>
    </row>
    <row r="85" spans="1:9" ht="15" customHeight="1">
      <c r="A85" s="101" t="s">
        <v>31</v>
      </c>
      <c r="B85" s="141">
        <v>40554</v>
      </c>
      <c r="C85" s="142" t="s">
        <v>27</v>
      </c>
      <c r="D85" s="26" t="s">
        <v>0</v>
      </c>
      <c r="E85" s="26" t="s">
        <v>65</v>
      </c>
      <c r="F85" s="31">
        <v>0</v>
      </c>
      <c r="G85" s="505"/>
      <c r="H85" s="502"/>
      <c r="I85" s="112" t="s">
        <v>63</v>
      </c>
    </row>
    <row r="86" spans="1:9" ht="15" customHeight="1">
      <c r="A86" s="101" t="s">
        <v>31</v>
      </c>
      <c r="B86" s="141">
        <v>40598</v>
      </c>
      <c r="C86" s="142" t="s">
        <v>27</v>
      </c>
      <c r="D86" s="26" t="s">
        <v>0</v>
      </c>
      <c r="E86" s="26" t="s">
        <v>65</v>
      </c>
      <c r="F86" s="31">
        <v>0</v>
      </c>
      <c r="G86" s="505"/>
      <c r="H86" s="502"/>
      <c r="I86" s="112" t="s">
        <v>63</v>
      </c>
    </row>
    <row r="87" spans="1:9" ht="15" customHeight="1">
      <c r="A87" s="101" t="s">
        <v>31</v>
      </c>
      <c r="B87" s="141">
        <v>40644</v>
      </c>
      <c r="C87" s="142" t="s">
        <v>27</v>
      </c>
      <c r="D87" s="184" t="s">
        <v>0</v>
      </c>
      <c r="E87" s="155" t="s">
        <v>65</v>
      </c>
      <c r="F87" s="296">
        <v>0</v>
      </c>
      <c r="G87" s="505"/>
      <c r="H87" s="502"/>
      <c r="I87" s="112" t="s">
        <v>63</v>
      </c>
    </row>
    <row r="88" spans="1:9" ht="15" customHeight="1">
      <c r="A88" s="101" t="s">
        <v>31</v>
      </c>
      <c r="B88" s="141">
        <v>40682</v>
      </c>
      <c r="C88" s="142" t="s">
        <v>27</v>
      </c>
      <c r="D88" s="184" t="s">
        <v>0</v>
      </c>
      <c r="E88" s="155" t="s">
        <v>65</v>
      </c>
      <c r="F88" s="296">
        <v>0</v>
      </c>
      <c r="G88" s="505"/>
      <c r="H88" s="502"/>
      <c r="I88" s="112" t="s">
        <v>63</v>
      </c>
    </row>
    <row r="89" spans="1:9" ht="15" customHeight="1">
      <c r="A89" s="101" t="s">
        <v>31</v>
      </c>
      <c r="B89" s="141">
        <v>40724</v>
      </c>
      <c r="C89" s="142" t="s">
        <v>27</v>
      </c>
      <c r="D89" s="184" t="s">
        <v>0</v>
      </c>
      <c r="E89" s="155" t="s">
        <v>65</v>
      </c>
      <c r="F89" s="296">
        <v>0</v>
      </c>
      <c r="G89" s="505"/>
      <c r="H89" s="502"/>
      <c r="I89" s="112" t="s">
        <v>63</v>
      </c>
    </row>
    <row r="90" spans="1:9" ht="15" customHeight="1">
      <c r="A90" s="172" t="s">
        <v>31</v>
      </c>
      <c r="B90" s="151">
        <v>40766</v>
      </c>
      <c r="C90" s="142" t="s">
        <v>27</v>
      </c>
      <c r="D90" s="184" t="s">
        <v>0</v>
      </c>
      <c r="E90" s="155" t="s">
        <v>65</v>
      </c>
      <c r="F90" s="296">
        <v>0</v>
      </c>
      <c r="G90" s="505"/>
      <c r="H90" s="502"/>
      <c r="I90" s="112" t="s">
        <v>63</v>
      </c>
    </row>
    <row r="91" spans="1:9" ht="12.75">
      <c r="A91" s="457" t="s">
        <v>31</v>
      </c>
      <c r="B91" s="441">
        <v>40850</v>
      </c>
      <c r="C91" s="438" t="s">
        <v>27</v>
      </c>
      <c r="D91" s="439" t="s">
        <v>47</v>
      </c>
      <c r="E91" s="439" t="s">
        <v>498</v>
      </c>
      <c r="F91" s="439">
        <v>1</v>
      </c>
      <c r="G91" s="505"/>
      <c r="H91" s="502"/>
      <c r="I91" s="448" t="s">
        <v>522</v>
      </c>
    </row>
    <row r="92" spans="1:9" ht="15" customHeight="1">
      <c r="A92" s="172" t="s">
        <v>31</v>
      </c>
      <c r="B92" s="151">
        <v>40895</v>
      </c>
      <c r="C92" s="142" t="s">
        <v>27</v>
      </c>
      <c r="D92" s="184" t="s">
        <v>0</v>
      </c>
      <c r="E92" s="155" t="s">
        <v>65</v>
      </c>
      <c r="F92" s="296">
        <v>0</v>
      </c>
      <c r="G92" s="505"/>
      <c r="H92" s="502"/>
      <c r="I92" s="112" t="s">
        <v>63</v>
      </c>
    </row>
    <row r="93" spans="1:9" ht="15" customHeight="1">
      <c r="A93" s="172" t="s">
        <v>31</v>
      </c>
      <c r="B93" s="151">
        <v>40936</v>
      </c>
      <c r="C93" s="142" t="s">
        <v>27</v>
      </c>
      <c r="D93" s="184" t="s">
        <v>0</v>
      </c>
      <c r="E93" s="155" t="s">
        <v>65</v>
      </c>
      <c r="F93" s="296">
        <v>0</v>
      </c>
      <c r="G93" s="505"/>
      <c r="H93" s="502"/>
      <c r="I93" s="112" t="s">
        <v>63</v>
      </c>
    </row>
    <row r="94" spans="1:9" ht="15" customHeight="1">
      <c r="A94" s="172" t="s">
        <v>31</v>
      </c>
      <c r="B94" s="151">
        <v>40978</v>
      </c>
      <c r="C94" s="142" t="s">
        <v>27</v>
      </c>
      <c r="D94" s="184" t="s">
        <v>0</v>
      </c>
      <c r="E94" s="155" t="s">
        <v>65</v>
      </c>
      <c r="F94" s="296">
        <v>0</v>
      </c>
      <c r="G94" s="505"/>
      <c r="H94" s="502"/>
      <c r="I94" s="112" t="s">
        <v>63</v>
      </c>
    </row>
    <row r="95" spans="1:9" ht="15" customHeight="1">
      <c r="A95" s="453" t="s">
        <v>31</v>
      </c>
      <c r="B95" s="450">
        <v>41020</v>
      </c>
      <c r="C95" s="361" t="s">
        <v>27</v>
      </c>
      <c r="D95" s="184" t="s">
        <v>0</v>
      </c>
      <c r="E95" s="155" t="s">
        <v>65</v>
      </c>
      <c r="F95" s="296">
        <v>0</v>
      </c>
      <c r="G95" s="505"/>
      <c r="H95" s="502"/>
      <c r="I95" s="112" t="s">
        <v>63</v>
      </c>
    </row>
    <row r="96" spans="1:9" ht="15" customHeight="1">
      <c r="A96" s="453" t="s">
        <v>31</v>
      </c>
      <c r="B96" s="450">
        <v>41062</v>
      </c>
      <c r="C96" s="361" t="s">
        <v>27</v>
      </c>
      <c r="D96" s="184" t="s">
        <v>0</v>
      </c>
      <c r="E96" s="155" t="s">
        <v>65</v>
      </c>
      <c r="F96" s="296">
        <v>0</v>
      </c>
      <c r="G96" s="505"/>
      <c r="H96" s="502"/>
      <c r="I96" s="407" t="s">
        <v>63</v>
      </c>
    </row>
    <row r="97" spans="1:9" ht="15" customHeight="1">
      <c r="A97" s="449" t="s">
        <v>31</v>
      </c>
      <c r="B97" s="450">
        <v>41104</v>
      </c>
      <c r="C97" s="361" t="s">
        <v>27</v>
      </c>
      <c r="D97" s="155" t="s">
        <v>0</v>
      </c>
      <c r="E97" s="155" t="s">
        <v>65</v>
      </c>
      <c r="F97" s="155">
        <v>0</v>
      </c>
      <c r="G97" s="506"/>
      <c r="H97" s="503"/>
      <c r="I97" s="110" t="s">
        <v>63</v>
      </c>
    </row>
    <row r="98" spans="1:9" ht="15" customHeight="1">
      <c r="A98" s="33" t="s">
        <v>1</v>
      </c>
      <c r="B98" s="25">
        <v>39456</v>
      </c>
      <c r="C98" s="133" t="s">
        <v>402</v>
      </c>
      <c r="D98" s="12" t="s">
        <v>0</v>
      </c>
      <c r="E98" s="12" t="s">
        <v>65</v>
      </c>
      <c r="F98" s="3">
        <v>0</v>
      </c>
      <c r="G98" s="501">
        <f>0/5</f>
        <v>0</v>
      </c>
      <c r="H98" s="501">
        <f>0/5</f>
        <v>0</v>
      </c>
      <c r="I98" s="110" t="s">
        <v>63</v>
      </c>
    </row>
    <row r="99" spans="1:9" ht="15" customHeight="1">
      <c r="A99" s="55" t="s">
        <v>1</v>
      </c>
      <c r="B99" s="25">
        <v>39785</v>
      </c>
      <c r="C99" s="133" t="s">
        <v>402</v>
      </c>
      <c r="D99" s="12" t="s">
        <v>0</v>
      </c>
      <c r="E99" s="12" t="s">
        <v>65</v>
      </c>
      <c r="F99" s="3">
        <v>0</v>
      </c>
      <c r="G99" s="502"/>
      <c r="H99" s="502"/>
      <c r="I99" s="110" t="s">
        <v>63</v>
      </c>
    </row>
    <row r="100" spans="1:9" ht="15" customHeight="1">
      <c r="A100" s="38" t="s">
        <v>1</v>
      </c>
      <c r="B100" s="68">
        <v>39908</v>
      </c>
      <c r="C100" s="133" t="s">
        <v>402</v>
      </c>
      <c r="D100" s="12" t="s">
        <v>0</v>
      </c>
      <c r="E100" s="12" t="s">
        <v>65</v>
      </c>
      <c r="F100" s="3">
        <v>0</v>
      </c>
      <c r="G100" s="502"/>
      <c r="H100" s="502"/>
      <c r="I100" s="110" t="s">
        <v>63</v>
      </c>
    </row>
    <row r="101" spans="1:9" ht="15" customHeight="1">
      <c r="A101" s="41" t="s">
        <v>1</v>
      </c>
      <c r="B101" s="25">
        <v>39935</v>
      </c>
      <c r="C101" s="133" t="s">
        <v>402</v>
      </c>
      <c r="D101" s="12" t="s">
        <v>0</v>
      </c>
      <c r="E101" s="12" t="s">
        <v>65</v>
      </c>
      <c r="F101" s="3">
        <v>0</v>
      </c>
      <c r="G101" s="502"/>
      <c r="H101" s="502"/>
      <c r="I101" s="110" t="s">
        <v>63</v>
      </c>
    </row>
    <row r="102" spans="1:9" ht="15" customHeight="1">
      <c r="A102" s="54" t="s">
        <v>1</v>
      </c>
      <c r="B102" s="68">
        <v>39971</v>
      </c>
      <c r="C102" s="133" t="s">
        <v>402</v>
      </c>
      <c r="D102" s="12" t="s">
        <v>0</v>
      </c>
      <c r="E102" s="12" t="s">
        <v>65</v>
      </c>
      <c r="F102" s="3">
        <v>0</v>
      </c>
      <c r="G102" s="503"/>
      <c r="H102" s="503"/>
      <c r="I102" s="110" t="s">
        <v>63</v>
      </c>
    </row>
    <row r="103" spans="1:9" ht="15" customHeight="1">
      <c r="A103" s="16" t="s">
        <v>15</v>
      </c>
      <c r="B103" s="18">
        <v>39459</v>
      </c>
      <c r="C103" s="315" t="s">
        <v>83</v>
      </c>
      <c r="D103" s="13" t="s">
        <v>0</v>
      </c>
      <c r="E103" s="12" t="s">
        <v>65</v>
      </c>
      <c r="F103" s="3">
        <v>0</v>
      </c>
      <c r="G103" s="501">
        <f>0/2</f>
        <v>0</v>
      </c>
      <c r="H103" s="501">
        <f>0/2</f>
        <v>0</v>
      </c>
      <c r="I103" s="110" t="s">
        <v>63</v>
      </c>
    </row>
    <row r="104" spans="1:9" ht="15" customHeight="1">
      <c r="A104" s="16" t="s">
        <v>15</v>
      </c>
      <c r="B104" s="18">
        <v>39459</v>
      </c>
      <c r="C104" s="315" t="s">
        <v>27</v>
      </c>
      <c r="D104" s="13" t="s">
        <v>0</v>
      </c>
      <c r="E104" s="12" t="s">
        <v>65</v>
      </c>
      <c r="F104" s="3">
        <v>0</v>
      </c>
      <c r="G104" s="503"/>
      <c r="H104" s="503"/>
      <c r="I104" s="110" t="s">
        <v>63</v>
      </c>
    </row>
    <row r="105" spans="1:9" ht="15" customHeight="1">
      <c r="A105" s="14" t="s">
        <v>16</v>
      </c>
      <c r="B105" s="18">
        <v>39462</v>
      </c>
      <c r="C105" s="315" t="s">
        <v>83</v>
      </c>
      <c r="D105" s="13" t="s">
        <v>47</v>
      </c>
      <c r="E105" s="12" t="s">
        <v>48</v>
      </c>
      <c r="F105" s="3">
        <v>1</v>
      </c>
      <c r="G105" s="519">
        <f>0/6</f>
        <v>0</v>
      </c>
      <c r="H105" s="504">
        <f>1/6</f>
        <v>0.16666666666666666</v>
      </c>
      <c r="I105" s="110" t="s">
        <v>80</v>
      </c>
    </row>
    <row r="106" spans="1:9" ht="15" customHeight="1">
      <c r="A106" s="16" t="s">
        <v>16</v>
      </c>
      <c r="B106" s="18">
        <v>39459</v>
      </c>
      <c r="C106" s="315" t="s">
        <v>27</v>
      </c>
      <c r="D106" s="13" t="s">
        <v>0</v>
      </c>
      <c r="E106" s="12" t="s">
        <v>65</v>
      </c>
      <c r="F106" s="3">
        <v>0</v>
      </c>
      <c r="G106" s="520"/>
      <c r="H106" s="505"/>
      <c r="I106" s="110" t="s">
        <v>63</v>
      </c>
    </row>
    <row r="107" spans="1:9" ht="15" customHeight="1">
      <c r="A107" s="16" t="s">
        <v>16</v>
      </c>
      <c r="B107" s="18">
        <v>39605</v>
      </c>
      <c r="C107" s="315" t="s">
        <v>83</v>
      </c>
      <c r="D107" s="12" t="s">
        <v>0</v>
      </c>
      <c r="E107" s="12" t="s">
        <v>65</v>
      </c>
      <c r="F107" s="3">
        <v>0</v>
      </c>
      <c r="G107" s="520"/>
      <c r="H107" s="505"/>
      <c r="I107" s="110" t="s">
        <v>63</v>
      </c>
    </row>
    <row r="108" spans="1:9" ht="15" customHeight="1">
      <c r="A108" s="24" t="s">
        <v>16</v>
      </c>
      <c r="B108" s="25">
        <v>39661</v>
      </c>
      <c r="C108" s="128" t="s">
        <v>83</v>
      </c>
      <c r="D108" s="12" t="s">
        <v>0</v>
      </c>
      <c r="E108" s="12" t="s">
        <v>65</v>
      </c>
      <c r="F108" s="3">
        <v>0</v>
      </c>
      <c r="G108" s="520"/>
      <c r="H108" s="505"/>
      <c r="I108" s="110" t="s">
        <v>63</v>
      </c>
    </row>
    <row r="109" spans="1:9" ht="15" customHeight="1">
      <c r="A109" s="24" t="s">
        <v>16</v>
      </c>
      <c r="B109" s="25">
        <v>39706</v>
      </c>
      <c r="C109" s="128" t="s">
        <v>83</v>
      </c>
      <c r="D109" s="12" t="s">
        <v>0</v>
      </c>
      <c r="E109" s="12" t="s">
        <v>65</v>
      </c>
      <c r="F109" s="3">
        <v>0</v>
      </c>
      <c r="G109" s="520"/>
      <c r="H109" s="505"/>
      <c r="I109" s="110" t="s">
        <v>63</v>
      </c>
    </row>
    <row r="110" spans="1:9" ht="15" customHeight="1">
      <c r="A110" s="48" t="s">
        <v>16</v>
      </c>
      <c r="B110" s="25">
        <v>39776</v>
      </c>
      <c r="C110" s="128" t="s">
        <v>83</v>
      </c>
      <c r="D110" s="12" t="s">
        <v>0</v>
      </c>
      <c r="E110" s="12" t="s">
        <v>65</v>
      </c>
      <c r="F110" s="3">
        <v>0</v>
      </c>
      <c r="G110" s="520"/>
      <c r="H110" s="505"/>
      <c r="I110" s="110" t="s">
        <v>63</v>
      </c>
    </row>
    <row r="111" spans="1:9" ht="15" customHeight="1">
      <c r="A111" s="20" t="s">
        <v>3</v>
      </c>
      <c r="B111" s="17">
        <v>39460</v>
      </c>
      <c r="C111" s="133" t="s">
        <v>402</v>
      </c>
      <c r="D111" s="12" t="s">
        <v>0</v>
      </c>
      <c r="E111" s="12" t="s">
        <v>65</v>
      </c>
      <c r="F111" s="3">
        <v>0</v>
      </c>
      <c r="G111" s="58">
        <v>0</v>
      </c>
      <c r="H111" s="58">
        <v>0</v>
      </c>
      <c r="I111" s="110" t="s">
        <v>63</v>
      </c>
    </row>
    <row r="112" spans="1:9" ht="15" customHeight="1">
      <c r="A112" s="8" t="s">
        <v>32</v>
      </c>
      <c r="B112" s="17">
        <v>39460</v>
      </c>
      <c r="C112" s="315" t="s">
        <v>27</v>
      </c>
      <c r="D112" s="13" t="s">
        <v>0</v>
      </c>
      <c r="E112" s="12" t="s">
        <v>65</v>
      </c>
      <c r="F112" s="3">
        <v>0</v>
      </c>
      <c r="G112" s="59">
        <v>0</v>
      </c>
      <c r="H112" s="60">
        <v>0</v>
      </c>
      <c r="I112" s="110" t="s">
        <v>63</v>
      </c>
    </row>
    <row r="113" spans="1:9" ht="15" customHeight="1">
      <c r="A113" s="37" t="s">
        <v>33</v>
      </c>
      <c r="B113" s="18">
        <v>39461</v>
      </c>
      <c r="C113" s="315" t="s">
        <v>27</v>
      </c>
      <c r="D113" s="13" t="s">
        <v>0</v>
      </c>
      <c r="E113" s="12" t="s">
        <v>65</v>
      </c>
      <c r="F113" s="3">
        <v>0</v>
      </c>
      <c r="G113" s="501">
        <f>0/10</f>
        <v>0</v>
      </c>
      <c r="H113" s="501">
        <f>0/10</f>
        <v>0</v>
      </c>
      <c r="I113" s="110" t="s">
        <v>63</v>
      </c>
    </row>
    <row r="114" spans="1:9" ht="15" customHeight="1">
      <c r="A114" s="24" t="s">
        <v>33</v>
      </c>
      <c r="B114" s="18">
        <v>39501</v>
      </c>
      <c r="C114" s="315" t="s">
        <v>27</v>
      </c>
      <c r="D114" s="13" t="s">
        <v>0</v>
      </c>
      <c r="E114" s="12" t="s">
        <v>65</v>
      </c>
      <c r="F114" s="3">
        <v>0</v>
      </c>
      <c r="G114" s="502"/>
      <c r="H114" s="502"/>
      <c r="I114" s="110" t="s">
        <v>63</v>
      </c>
    </row>
    <row r="115" spans="1:9" ht="15" customHeight="1">
      <c r="A115" s="24" t="s">
        <v>33</v>
      </c>
      <c r="B115" s="18">
        <v>39546</v>
      </c>
      <c r="C115" s="315" t="s">
        <v>27</v>
      </c>
      <c r="D115" s="13" t="s">
        <v>0</v>
      </c>
      <c r="E115" s="12" t="s">
        <v>65</v>
      </c>
      <c r="F115" s="3">
        <v>0</v>
      </c>
      <c r="G115" s="502"/>
      <c r="H115" s="502"/>
      <c r="I115" s="110" t="s">
        <v>63</v>
      </c>
    </row>
    <row r="116" spans="1:9" ht="15" customHeight="1">
      <c r="A116" s="24" t="s">
        <v>33</v>
      </c>
      <c r="B116" s="17">
        <v>39587</v>
      </c>
      <c r="C116" s="315" t="s">
        <v>27</v>
      </c>
      <c r="D116" s="13" t="s">
        <v>0</v>
      </c>
      <c r="E116" s="12" t="s">
        <v>65</v>
      </c>
      <c r="F116" s="3">
        <v>0</v>
      </c>
      <c r="G116" s="502"/>
      <c r="H116" s="502"/>
      <c r="I116" s="110" t="s">
        <v>63</v>
      </c>
    </row>
    <row r="117" spans="1:9" ht="15" customHeight="1">
      <c r="A117" s="24" t="s">
        <v>33</v>
      </c>
      <c r="B117" s="17">
        <v>39630</v>
      </c>
      <c r="C117" s="315" t="s">
        <v>27</v>
      </c>
      <c r="D117" s="13" t="s">
        <v>0</v>
      </c>
      <c r="E117" s="12" t="s">
        <v>65</v>
      </c>
      <c r="F117" s="3">
        <v>0</v>
      </c>
      <c r="G117" s="502"/>
      <c r="H117" s="502"/>
      <c r="I117" s="110" t="s">
        <v>63</v>
      </c>
    </row>
    <row r="118" spans="1:9" ht="15" customHeight="1">
      <c r="A118" s="24" t="s">
        <v>33</v>
      </c>
      <c r="B118" s="17">
        <v>40428</v>
      </c>
      <c r="C118" s="315" t="s">
        <v>27</v>
      </c>
      <c r="D118" s="13" t="s">
        <v>0</v>
      </c>
      <c r="E118" s="12" t="s">
        <v>65</v>
      </c>
      <c r="F118" s="3">
        <v>0</v>
      </c>
      <c r="G118" s="502"/>
      <c r="H118" s="502"/>
      <c r="I118" s="110" t="s">
        <v>63</v>
      </c>
    </row>
    <row r="119" spans="1:9" ht="15" customHeight="1">
      <c r="A119" s="162" t="s">
        <v>33</v>
      </c>
      <c r="B119" s="17">
        <v>40460</v>
      </c>
      <c r="C119" s="315" t="s">
        <v>27</v>
      </c>
      <c r="D119" s="13" t="s">
        <v>0</v>
      </c>
      <c r="E119" s="12" t="s">
        <v>65</v>
      </c>
      <c r="F119" s="3">
        <v>0</v>
      </c>
      <c r="G119" s="502"/>
      <c r="H119" s="502"/>
      <c r="I119" s="110" t="s">
        <v>63</v>
      </c>
    </row>
    <row r="120" spans="1:9" ht="15" customHeight="1">
      <c r="A120" s="162" t="s">
        <v>33</v>
      </c>
      <c r="B120" s="17">
        <v>40508</v>
      </c>
      <c r="C120" s="315" t="s">
        <v>27</v>
      </c>
      <c r="D120" s="13" t="s">
        <v>0</v>
      </c>
      <c r="E120" s="12" t="s">
        <v>65</v>
      </c>
      <c r="F120" s="3">
        <v>0</v>
      </c>
      <c r="G120" s="502"/>
      <c r="H120" s="502"/>
      <c r="I120" s="110" t="s">
        <v>63</v>
      </c>
    </row>
    <row r="121" spans="1:9" ht="15" customHeight="1">
      <c r="A121" s="162" t="s">
        <v>33</v>
      </c>
      <c r="B121" s="17">
        <v>40844</v>
      </c>
      <c r="C121" s="315" t="s">
        <v>27</v>
      </c>
      <c r="D121" s="13" t="s">
        <v>0</v>
      </c>
      <c r="E121" s="12" t="s">
        <v>65</v>
      </c>
      <c r="F121" s="3">
        <v>0</v>
      </c>
      <c r="G121" s="502"/>
      <c r="H121" s="502"/>
      <c r="I121" s="110" t="s">
        <v>63</v>
      </c>
    </row>
    <row r="122" spans="1:9" ht="15" customHeight="1">
      <c r="A122" s="162" t="s">
        <v>33</v>
      </c>
      <c r="B122" s="17">
        <v>40883</v>
      </c>
      <c r="C122" s="315" t="s">
        <v>27</v>
      </c>
      <c r="D122" s="13" t="s">
        <v>0</v>
      </c>
      <c r="E122" s="12" t="s">
        <v>65</v>
      </c>
      <c r="F122" s="3">
        <v>0</v>
      </c>
      <c r="G122" s="502"/>
      <c r="H122" s="502"/>
      <c r="I122" s="110" t="s">
        <v>63</v>
      </c>
    </row>
    <row r="123" spans="1:9" ht="15" customHeight="1">
      <c r="A123" s="456" t="s">
        <v>33</v>
      </c>
      <c r="B123" s="36">
        <v>40946</v>
      </c>
      <c r="C123" s="127" t="s">
        <v>27</v>
      </c>
      <c r="D123" s="13" t="s">
        <v>0</v>
      </c>
      <c r="E123" s="12" t="s">
        <v>65</v>
      </c>
      <c r="F123" s="3">
        <v>0</v>
      </c>
      <c r="G123" s="503"/>
      <c r="H123" s="503">
        <v>0</v>
      </c>
      <c r="I123" s="110" t="s">
        <v>63</v>
      </c>
    </row>
    <row r="124" spans="1:9" ht="15" customHeight="1">
      <c r="A124" s="14" t="s">
        <v>34</v>
      </c>
      <c r="B124" s="17">
        <v>39465</v>
      </c>
      <c r="C124" s="315" t="s">
        <v>27</v>
      </c>
      <c r="D124" s="13" t="s">
        <v>0</v>
      </c>
      <c r="E124" s="12" t="s">
        <v>65</v>
      </c>
      <c r="F124" s="3">
        <v>0</v>
      </c>
      <c r="G124" s="501">
        <f>0/37</f>
        <v>0</v>
      </c>
      <c r="H124" s="501">
        <f>0/37</f>
        <v>0</v>
      </c>
      <c r="I124" s="110" t="s">
        <v>63</v>
      </c>
    </row>
    <row r="125" spans="1:9" ht="15" customHeight="1">
      <c r="A125" s="16" t="s">
        <v>34</v>
      </c>
      <c r="B125" s="17">
        <v>39506</v>
      </c>
      <c r="C125" s="315" t="s">
        <v>27</v>
      </c>
      <c r="D125" s="13" t="s">
        <v>0</v>
      </c>
      <c r="E125" s="12" t="s">
        <v>65</v>
      </c>
      <c r="F125" s="3">
        <v>0</v>
      </c>
      <c r="G125" s="502"/>
      <c r="H125" s="502"/>
      <c r="I125" s="110" t="s">
        <v>63</v>
      </c>
    </row>
    <row r="126" spans="1:9" ht="15" customHeight="1">
      <c r="A126" s="16" t="s">
        <v>34</v>
      </c>
      <c r="B126" s="17">
        <v>39549</v>
      </c>
      <c r="C126" s="315" t="s">
        <v>27</v>
      </c>
      <c r="D126" s="13" t="s">
        <v>0</v>
      </c>
      <c r="E126" s="12" t="s">
        <v>65</v>
      </c>
      <c r="F126" s="3">
        <v>0</v>
      </c>
      <c r="G126" s="502"/>
      <c r="H126" s="502"/>
      <c r="I126" s="110" t="s">
        <v>63</v>
      </c>
    </row>
    <row r="127" spans="1:9" ht="15" customHeight="1">
      <c r="A127" s="35" t="s">
        <v>34</v>
      </c>
      <c r="B127" s="36">
        <v>39590</v>
      </c>
      <c r="C127" s="127" t="s">
        <v>27</v>
      </c>
      <c r="D127" s="13" t="s">
        <v>0</v>
      </c>
      <c r="E127" s="12" t="s">
        <v>65</v>
      </c>
      <c r="F127" s="3">
        <v>0</v>
      </c>
      <c r="G127" s="502"/>
      <c r="H127" s="502"/>
      <c r="I127" s="110" t="s">
        <v>63</v>
      </c>
    </row>
    <row r="128" spans="1:9" ht="15" customHeight="1">
      <c r="A128" s="35" t="s">
        <v>34</v>
      </c>
      <c r="B128" s="36">
        <v>39633</v>
      </c>
      <c r="C128" s="127" t="s">
        <v>27</v>
      </c>
      <c r="D128" s="50" t="s">
        <v>0</v>
      </c>
      <c r="E128" s="26" t="s">
        <v>65</v>
      </c>
      <c r="F128" s="27">
        <v>0</v>
      </c>
      <c r="G128" s="502"/>
      <c r="H128" s="502"/>
      <c r="I128" s="110" t="s">
        <v>63</v>
      </c>
    </row>
    <row r="129" spans="1:9" ht="15" customHeight="1">
      <c r="A129" s="35" t="s">
        <v>34</v>
      </c>
      <c r="B129" s="36">
        <v>39716</v>
      </c>
      <c r="C129" s="127" t="s">
        <v>27</v>
      </c>
      <c r="D129" s="50" t="s">
        <v>0</v>
      </c>
      <c r="E129" s="26" t="s">
        <v>65</v>
      </c>
      <c r="F129" s="27">
        <v>0</v>
      </c>
      <c r="G129" s="502"/>
      <c r="H129" s="502"/>
      <c r="I129" s="110" t="s">
        <v>63</v>
      </c>
    </row>
    <row r="130" spans="1:9" ht="15" customHeight="1">
      <c r="A130" s="35" t="s">
        <v>34</v>
      </c>
      <c r="B130" s="46">
        <v>39759</v>
      </c>
      <c r="C130" s="127" t="s">
        <v>27</v>
      </c>
      <c r="D130" s="50" t="s">
        <v>0</v>
      </c>
      <c r="E130" s="26" t="s">
        <v>65</v>
      </c>
      <c r="F130" s="27">
        <v>0</v>
      </c>
      <c r="G130" s="502"/>
      <c r="H130" s="502"/>
      <c r="I130" s="110" t="s">
        <v>63</v>
      </c>
    </row>
    <row r="131" spans="1:9" ht="15" customHeight="1">
      <c r="A131" s="24" t="s">
        <v>34</v>
      </c>
      <c r="B131" s="46">
        <v>39801</v>
      </c>
      <c r="C131" s="128" t="s">
        <v>27</v>
      </c>
      <c r="D131" s="50" t="s">
        <v>0</v>
      </c>
      <c r="E131" s="26" t="s">
        <v>65</v>
      </c>
      <c r="F131" s="27">
        <v>0</v>
      </c>
      <c r="G131" s="502"/>
      <c r="H131" s="502"/>
      <c r="I131" s="110" t="s">
        <v>63</v>
      </c>
    </row>
    <row r="132" spans="1:9" ht="15" customHeight="1">
      <c r="A132" s="24" t="s">
        <v>34</v>
      </c>
      <c r="B132" s="25">
        <v>39843</v>
      </c>
      <c r="C132" s="128" t="s">
        <v>27</v>
      </c>
      <c r="D132" s="50" t="s">
        <v>0</v>
      </c>
      <c r="E132" s="26" t="s">
        <v>65</v>
      </c>
      <c r="F132" s="27">
        <v>0</v>
      </c>
      <c r="G132" s="502"/>
      <c r="H132" s="502"/>
      <c r="I132" s="110" t="s">
        <v>63</v>
      </c>
    </row>
    <row r="133" spans="1:9" ht="15" customHeight="1">
      <c r="A133" s="24" t="s">
        <v>34</v>
      </c>
      <c r="B133" s="25">
        <v>39885</v>
      </c>
      <c r="C133" s="128" t="s">
        <v>27</v>
      </c>
      <c r="D133" s="50" t="s">
        <v>0</v>
      </c>
      <c r="E133" s="26" t="s">
        <v>65</v>
      </c>
      <c r="F133" s="27">
        <v>0</v>
      </c>
      <c r="G133" s="502"/>
      <c r="H133" s="502"/>
      <c r="I133" s="110" t="s">
        <v>63</v>
      </c>
    </row>
    <row r="134" spans="1:9" ht="15" customHeight="1">
      <c r="A134" s="24" t="s">
        <v>34</v>
      </c>
      <c r="B134" s="25">
        <v>39926</v>
      </c>
      <c r="C134" s="128" t="s">
        <v>27</v>
      </c>
      <c r="D134" s="50" t="s">
        <v>0</v>
      </c>
      <c r="E134" s="26" t="s">
        <v>65</v>
      </c>
      <c r="F134" s="27">
        <v>0</v>
      </c>
      <c r="G134" s="502"/>
      <c r="H134" s="502"/>
      <c r="I134" s="110" t="s">
        <v>63</v>
      </c>
    </row>
    <row r="135" spans="1:9" ht="15" customHeight="1">
      <c r="A135" s="24" t="s">
        <v>34</v>
      </c>
      <c r="B135" s="25">
        <v>39968</v>
      </c>
      <c r="C135" s="128" t="s">
        <v>27</v>
      </c>
      <c r="D135" s="50" t="s">
        <v>0</v>
      </c>
      <c r="E135" s="26" t="s">
        <v>65</v>
      </c>
      <c r="F135" s="27">
        <v>0</v>
      </c>
      <c r="G135" s="502"/>
      <c r="H135" s="502"/>
      <c r="I135" s="110" t="s">
        <v>63</v>
      </c>
    </row>
    <row r="136" spans="1:9" ht="15" customHeight="1">
      <c r="A136" s="265" t="s">
        <v>34</v>
      </c>
      <c r="B136" s="266">
        <v>40010</v>
      </c>
      <c r="C136" s="316" t="s">
        <v>27</v>
      </c>
      <c r="D136" s="267" t="s">
        <v>47</v>
      </c>
      <c r="E136" s="267" t="s">
        <v>48</v>
      </c>
      <c r="F136" s="268">
        <v>1</v>
      </c>
      <c r="G136" s="502"/>
      <c r="H136" s="502"/>
      <c r="I136" s="264" t="s">
        <v>185</v>
      </c>
    </row>
    <row r="137" spans="1:9" ht="15" customHeight="1">
      <c r="A137" s="24" t="s">
        <v>34</v>
      </c>
      <c r="B137" s="68">
        <v>40052</v>
      </c>
      <c r="C137" s="127" t="s">
        <v>27</v>
      </c>
      <c r="D137" s="50" t="s">
        <v>0</v>
      </c>
      <c r="E137" s="26" t="s">
        <v>65</v>
      </c>
      <c r="F137" s="31">
        <v>0</v>
      </c>
      <c r="G137" s="502"/>
      <c r="H137" s="502"/>
      <c r="I137" s="197" t="s">
        <v>63</v>
      </c>
    </row>
    <row r="138" spans="1:9" ht="15" customHeight="1">
      <c r="A138" s="24" t="s">
        <v>34</v>
      </c>
      <c r="B138" s="68">
        <v>40094</v>
      </c>
      <c r="C138" s="127" t="s">
        <v>27</v>
      </c>
      <c r="D138" s="50" t="s">
        <v>0</v>
      </c>
      <c r="E138" s="26" t="s">
        <v>65</v>
      </c>
      <c r="F138" s="31">
        <v>0</v>
      </c>
      <c r="G138" s="502"/>
      <c r="H138" s="502"/>
      <c r="I138" s="110" t="s">
        <v>63</v>
      </c>
    </row>
    <row r="139" spans="1:9" ht="15" customHeight="1">
      <c r="A139" s="24" t="s">
        <v>34</v>
      </c>
      <c r="B139" s="68">
        <v>40137</v>
      </c>
      <c r="C139" s="127" t="s">
        <v>27</v>
      </c>
      <c r="D139" s="50" t="s">
        <v>0</v>
      </c>
      <c r="E139" s="26" t="s">
        <v>65</v>
      </c>
      <c r="F139" s="31">
        <v>0</v>
      </c>
      <c r="G139" s="502"/>
      <c r="H139" s="502"/>
      <c r="I139" s="110" t="s">
        <v>63</v>
      </c>
    </row>
    <row r="140" spans="1:9" ht="15" customHeight="1">
      <c r="A140" s="24" t="s">
        <v>34</v>
      </c>
      <c r="B140" s="25">
        <v>40185</v>
      </c>
      <c r="C140" s="128" t="s">
        <v>27</v>
      </c>
      <c r="D140" s="50" t="s">
        <v>0</v>
      </c>
      <c r="E140" s="26" t="s">
        <v>65</v>
      </c>
      <c r="F140" s="31">
        <v>0</v>
      </c>
      <c r="G140" s="502"/>
      <c r="H140" s="502"/>
      <c r="I140" s="110" t="s">
        <v>63</v>
      </c>
    </row>
    <row r="141" spans="1:9" ht="15" customHeight="1">
      <c r="A141" s="265" t="s">
        <v>34</v>
      </c>
      <c r="B141" s="266">
        <v>40227</v>
      </c>
      <c r="C141" s="316" t="s">
        <v>27</v>
      </c>
      <c r="D141" s="271" t="s">
        <v>0</v>
      </c>
      <c r="E141" s="267" t="s">
        <v>270</v>
      </c>
      <c r="F141" s="268">
        <v>1</v>
      </c>
      <c r="G141" s="502"/>
      <c r="H141" s="502"/>
      <c r="I141" s="270" t="s">
        <v>361</v>
      </c>
    </row>
    <row r="142" spans="1:9" ht="15" customHeight="1">
      <c r="A142" s="24" t="s">
        <v>34</v>
      </c>
      <c r="B142" s="25">
        <v>40270</v>
      </c>
      <c r="C142" s="128" t="s">
        <v>27</v>
      </c>
      <c r="D142" s="50" t="s">
        <v>0</v>
      </c>
      <c r="E142" s="26" t="s">
        <v>65</v>
      </c>
      <c r="F142" s="31">
        <v>0</v>
      </c>
      <c r="G142" s="502"/>
      <c r="H142" s="502"/>
      <c r="I142" s="110" t="s">
        <v>63</v>
      </c>
    </row>
    <row r="143" spans="1:9" ht="15" customHeight="1">
      <c r="A143" s="24" t="s">
        <v>34</v>
      </c>
      <c r="B143" s="68">
        <v>40311</v>
      </c>
      <c r="C143" s="127" t="s">
        <v>27</v>
      </c>
      <c r="D143" s="80" t="s">
        <v>0</v>
      </c>
      <c r="E143" s="26" t="s">
        <v>65</v>
      </c>
      <c r="F143" s="31">
        <v>0</v>
      </c>
      <c r="G143" s="502"/>
      <c r="H143" s="502"/>
      <c r="I143" s="110" t="s">
        <v>63</v>
      </c>
    </row>
    <row r="144" spans="1:9" ht="15" customHeight="1">
      <c r="A144" s="24" t="s">
        <v>34</v>
      </c>
      <c r="B144" s="25">
        <v>40354</v>
      </c>
      <c r="C144" s="128" t="s">
        <v>27</v>
      </c>
      <c r="D144" s="80" t="s">
        <v>0</v>
      </c>
      <c r="E144" s="26" t="s">
        <v>65</v>
      </c>
      <c r="F144" s="31">
        <v>0</v>
      </c>
      <c r="G144" s="502"/>
      <c r="H144" s="502"/>
      <c r="I144" s="110" t="s">
        <v>63</v>
      </c>
    </row>
    <row r="145" spans="1:9" ht="15" customHeight="1">
      <c r="A145" s="24" t="s">
        <v>34</v>
      </c>
      <c r="B145" s="25">
        <v>40395</v>
      </c>
      <c r="C145" s="128" t="s">
        <v>27</v>
      </c>
      <c r="D145" s="80" t="s">
        <v>0</v>
      </c>
      <c r="E145" s="26" t="s">
        <v>65</v>
      </c>
      <c r="F145" s="31">
        <v>0</v>
      </c>
      <c r="G145" s="502"/>
      <c r="H145" s="502"/>
      <c r="I145" s="110" t="s">
        <v>63</v>
      </c>
    </row>
    <row r="146" spans="1:9" ht="15" customHeight="1">
      <c r="A146" s="24" t="s">
        <v>34</v>
      </c>
      <c r="B146" s="25">
        <v>40437</v>
      </c>
      <c r="C146" s="128" t="s">
        <v>27</v>
      </c>
      <c r="D146" s="80" t="s">
        <v>0</v>
      </c>
      <c r="E146" s="26" t="s">
        <v>65</v>
      </c>
      <c r="F146" s="31">
        <v>0</v>
      </c>
      <c r="G146" s="502"/>
      <c r="H146" s="502"/>
      <c r="I146" s="110" t="s">
        <v>63</v>
      </c>
    </row>
    <row r="147" spans="1:9" ht="15" customHeight="1">
      <c r="A147" s="24" t="s">
        <v>34</v>
      </c>
      <c r="B147" s="25">
        <v>40481</v>
      </c>
      <c r="C147" s="128" t="s">
        <v>27</v>
      </c>
      <c r="D147" s="80" t="s">
        <v>0</v>
      </c>
      <c r="E147" s="26" t="s">
        <v>65</v>
      </c>
      <c r="F147" s="31">
        <v>0</v>
      </c>
      <c r="G147" s="502"/>
      <c r="H147" s="502"/>
      <c r="I147" s="110" t="s">
        <v>63</v>
      </c>
    </row>
    <row r="148" spans="1:9" ht="15" customHeight="1">
      <c r="A148" s="24" t="s">
        <v>34</v>
      </c>
      <c r="B148" s="68">
        <v>40522</v>
      </c>
      <c r="C148" s="127" t="s">
        <v>27</v>
      </c>
      <c r="D148" s="80" t="s">
        <v>0</v>
      </c>
      <c r="E148" s="26" t="s">
        <v>65</v>
      </c>
      <c r="F148" s="31">
        <v>0</v>
      </c>
      <c r="G148" s="502"/>
      <c r="H148" s="502"/>
      <c r="I148" s="110" t="s">
        <v>63</v>
      </c>
    </row>
    <row r="149" spans="1:9" ht="15" customHeight="1">
      <c r="A149" s="24" t="s">
        <v>34</v>
      </c>
      <c r="B149" s="68">
        <v>40564</v>
      </c>
      <c r="C149" s="127" t="s">
        <v>27</v>
      </c>
      <c r="D149" s="80" t="s">
        <v>0</v>
      </c>
      <c r="E149" s="26" t="s">
        <v>65</v>
      </c>
      <c r="F149" s="31">
        <v>0</v>
      </c>
      <c r="G149" s="502"/>
      <c r="H149" s="502"/>
      <c r="I149" s="110" t="s">
        <v>63</v>
      </c>
    </row>
    <row r="150" spans="1:9" ht="15" customHeight="1">
      <c r="A150" s="24" t="s">
        <v>34</v>
      </c>
      <c r="B150" s="151">
        <v>40613</v>
      </c>
      <c r="C150" s="142" t="s">
        <v>27</v>
      </c>
      <c r="D150" s="80" t="s">
        <v>0</v>
      </c>
      <c r="E150" s="26" t="s">
        <v>65</v>
      </c>
      <c r="F150" s="31">
        <v>0</v>
      </c>
      <c r="G150" s="502"/>
      <c r="H150" s="502"/>
      <c r="I150" s="110" t="s">
        <v>63</v>
      </c>
    </row>
    <row r="151" spans="1:9" ht="15" customHeight="1">
      <c r="A151" s="24" t="s">
        <v>34</v>
      </c>
      <c r="B151" s="151">
        <v>40655</v>
      </c>
      <c r="C151" s="142" t="s">
        <v>27</v>
      </c>
      <c r="D151" s="80" t="s">
        <v>0</v>
      </c>
      <c r="E151" s="26" t="s">
        <v>65</v>
      </c>
      <c r="F151" s="31">
        <v>0</v>
      </c>
      <c r="G151" s="502"/>
      <c r="H151" s="502"/>
      <c r="I151" s="110" t="s">
        <v>63</v>
      </c>
    </row>
    <row r="152" spans="1:9" ht="15" customHeight="1">
      <c r="A152" s="24" t="s">
        <v>34</v>
      </c>
      <c r="B152" s="151">
        <v>40696</v>
      </c>
      <c r="C152" s="142" t="s">
        <v>27</v>
      </c>
      <c r="D152" s="80" t="s">
        <v>0</v>
      </c>
      <c r="E152" s="26" t="s">
        <v>65</v>
      </c>
      <c r="F152" s="31">
        <v>0</v>
      </c>
      <c r="G152" s="502"/>
      <c r="H152" s="502"/>
      <c r="I152" s="110" t="s">
        <v>63</v>
      </c>
    </row>
    <row r="153" spans="1:9" ht="15" customHeight="1">
      <c r="A153" s="172" t="s">
        <v>34</v>
      </c>
      <c r="B153" s="385">
        <v>40739</v>
      </c>
      <c r="C153" s="364" t="s">
        <v>27</v>
      </c>
      <c r="D153" s="388" t="s">
        <v>0</v>
      </c>
      <c r="E153" s="389" t="s">
        <v>65</v>
      </c>
      <c r="F153" s="390">
        <v>0</v>
      </c>
      <c r="G153" s="502"/>
      <c r="H153" s="502"/>
      <c r="I153" s="110" t="s">
        <v>63</v>
      </c>
    </row>
    <row r="154" spans="1:9" ht="15" customHeight="1">
      <c r="A154" s="172" t="s">
        <v>34</v>
      </c>
      <c r="B154" s="386">
        <v>40822</v>
      </c>
      <c r="C154" s="387" t="s">
        <v>27</v>
      </c>
      <c r="D154" s="192" t="s">
        <v>0</v>
      </c>
      <c r="E154" s="29" t="s">
        <v>65</v>
      </c>
      <c r="F154" s="391">
        <v>0</v>
      </c>
      <c r="G154" s="502"/>
      <c r="H154" s="502"/>
      <c r="I154" s="110" t="s">
        <v>63</v>
      </c>
    </row>
    <row r="155" spans="1:9" ht="15" customHeight="1">
      <c r="A155" s="172" t="s">
        <v>34</v>
      </c>
      <c r="B155" s="151">
        <v>40864</v>
      </c>
      <c r="C155" s="152" t="s">
        <v>27</v>
      </c>
      <c r="D155" s="91" t="s">
        <v>0</v>
      </c>
      <c r="E155" s="26" t="s">
        <v>65</v>
      </c>
      <c r="F155" s="27">
        <v>0</v>
      </c>
      <c r="G155" s="502"/>
      <c r="H155" s="502"/>
      <c r="I155" s="110" t="s">
        <v>63</v>
      </c>
    </row>
    <row r="156" spans="1:9" ht="15" customHeight="1">
      <c r="A156" s="172" t="s">
        <v>34</v>
      </c>
      <c r="B156" s="151">
        <v>40908</v>
      </c>
      <c r="C156" s="152" t="s">
        <v>27</v>
      </c>
      <c r="D156" s="91" t="s">
        <v>0</v>
      </c>
      <c r="E156" s="26" t="s">
        <v>65</v>
      </c>
      <c r="F156" s="27">
        <v>0</v>
      </c>
      <c r="G156" s="502"/>
      <c r="H156" s="502"/>
      <c r="I156" s="110" t="s">
        <v>63</v>
      </c>
    </row>
    <row r="157" spans="1:9" ht="15" customHeight="1">
      <c r="A157" s="172" t="s">
        <v>34</v>
      </c>
      <c r="B157" s="151">
        <v>40951</v>
      </c>
      <c r="C157" s="152" t="s">
        <v>27</v>
      </c>
      <c r="D157" s="91" t="s">
        <v>0</v>
      </c>
      <c r="E157" s="26" t="s">
        <v>65</v>
      </c>
      <c r="F157" s="27">
        <v>0</v>
      </c>
      <c r="G157" s="502"/>
      <c r="H157" s="502"/>
      <c r="I157" s="110" t="s">
        <v>63</v>
      </c>
    </row>
    <row r="158" spans="1:9" ht="15" customHeight="1">
      <c r="A158" s="35" t="s">
        <v>34</v>
      </c>
      <c r="B158" s="68">
        <v>40991</v>
      </c>
      <c r="C158" s="120" t="s">
        <v>27</v>
      </c>
      <c r="D158" s="91" t="s">
        <v>0</v>
      </c>
      <c r="E158" s="26" t="s">
        <v>65</v>
      </c>
      <c r="F158" s="27">
        <v>0</v>
      </c>
      <c r="G158" s="502"/>
      <c r="H158" s="502"/>
      <c r="I158" s="110" t="s">
        <v>63</v>
      </c>
    </row>
    <row r="159" spans="1:9" ht="15" customHeight="1">
      <c r="A159" s="35" t="s">
        <v>34</v>
      </c>
      <c r="B159" s="68">
        <v>41033</v>
      </c>
      <c r="C159" s="120" t="s">
        <v>27</v>
      </c>
      <c r="D159" s="80" t="s">
        <v>0</v>
      </c>
      <c r="E159" s="26" t="s">
        <v>65</v>
      </c>
      <c r="F159" s="27">
        <v>0</v>
      </c>
      <c r="G159" s="502"/>
      <c r="H159" s="502"/>
      <c r="I159" s="110" t="s">
        <v>63</v>
      </c>
    </row>
    <row r="160" spans="1:9" ht="15" customHeight="1">
      <c r="A160" s="35" t="s">
        <v>34</v>
      </c>
      <c r="B160" s="68">
        <v>41076</v>
      </c>
      <c r="C160" s="120" t="s">
        <v>27</v>
      </c>
      <c r="D160" s="80" t="s">
        <v>0</v>
      </c>
      <c r="E160" s="26" t="s">
        <v>65</v>
      </c>
      <c r="F160" s="27">
        <v>0</v>
      </c>
      <c r="G160" s="502"/>
      <c r="H160" s="502"/>
      <c r="I160" s="110" t="s">
        <v>63</v>
      </c>
    </row>
    <row r="161" spans="1:9" ht="15" customHeight="1">
      <c r="A161" s="103" t="s">
        <v>34</v>
      </c>
      <c r="B161" s="68">
        <v>41117</v>
      </c>
      <c r="C161" s="120" t="s">
        <v>27</v>
      </c>
      <c r="D161" s="91" t="s">
        <v>0</v>
      </c>
      <c r="E161" s="26" t="s">
        <v>65</v>
      </c>
      <c r="F161" s="27">
        <v>0</v>
      </c>
      <c r="G161" s="503"/>
      <c r="H161" s="503"/>
      <c r="I161" s="110" t="s">
        <v>63</v>
      </c>
    </row>
    <row r="162" spans="1:256" s="45" customFormat="1" ht="15" customHeight="1">
      <c r="A162" s="272" t="s">
        <v>17</v>
      </c>
      <c r="B162" s="273">
        <v>39466</v>
      </c>
      <c r="C162" s="320" t="s">
        <v>407</v>
      </c>
      <c r="D162" s="274" t="s">
        <v>47</v>
      </c>
      <c r="E162" s="275" t="s">
        <v>48</v>
      </c>
      <c r="F162" s="262">
        <v>1</v>
      </c>
      <c r="G162" s="515">
        <v>0</v>
      </c>
      <c r="H162" s="515">
        <f>1/4</f>
        <v>0.25</v>
      </c>
      <c r="I162" s="276" t="s">
        <v>49</v>
      </c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295" customFormat="1" ht="15" customHeight="1">
      <c r="A163" s="172" t="s">
        <v>17</v>
      </c>
      <c r="B163" s="77">
        <v>40344</v>
      </c>
      <c r="C163" s="127" t="s">
        <v>407</v>
      </c>
      <c r="D163" s="80" t="s">
        <v>0</v>
      </c>
      <c r="E163" s="91" t="s">
        <v>65</v>
      </c>
      <c r="F163" s="134">
        <v>0</v>
      </c>
      <c r="G163" s="516"/>
      <c r="H163" s="516"/>
      <c r="I163" s="110" t="s">
        <v>63</v>
      </c>
      <c r="HT163" s="160"/>
      <c r="HU163" s="160"/>
      <c r="HV163" s="160"/>
      <c r="HW163" s="160"/>
      <c r="HX163" s="160"/>
      <c r="HY163" s="160"/>
      <c r="HZ163" s="160"/>
      <c r="IA163" s="160"/>
      <c r="IB163" s="160"/>
      <c r="IC163" s="160"/>
      <c r="ID163" s="160"/>
      <c r="IE163" s="160"/>
      <c r="IF163" s="160"/>
      <c r="IG163" s="160"/>
      <c r="IH163" s="160"/>
      <c r="II163" s="160"/>
      <c r="IJ163" s="160"/>
      <c r="IK163" s="160"/>
      <c r="IL163" s="160"/>
      <c r="IM163" s="160"/>
      <c r="IN163" s="160"/>
      <c r="IO163" s="160"/>
      <c r="IP163" s="160"/>
      <c r="IQ163" s="160"/>
      <c r="IR163" s="160"/>
      <c r="IS163" s="160"/>
      <c r="IT163" s="160"/>
      <c r="IU163" s="160"/>
      <c r="IV163" s="160"/>
    </row>
    <row r="164" spans="1:256" s="45" customFormat="1" ht="15" customHeight="1">
      <c r="A164" s="103" t="s">
        <v>17</v>
      </c>
      <c r="B164" s="77">
        <v>40624</v>
      </c>
      <c r="C164" s="127" t="s">
        <v>407</v>
      </c>
      <c r="D164" s="80" t="s">
        <v>0</v>
      </c>
      <c r="E164" s="91" t="s">
        <v>65</v>
      </c>
      <c r="F164" s="134">
        <v>0</v>
      </c>
      <c r="G164" s="516"/>
      <c r="H164" s="516"/>
      <c r="I164" s="110" t="s">
        <v>63</v>
      </c>
      <c r="J164" s="135"/>
      <c r="K164" s="135"/>
      <c r="L164" s="135"/>
      <c r="M164" s="135"/>
      <c r="N164" s="135"/>
      <c r="O164" s="135"/>
      <c r="P164" s="135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45" customFormat="1" ht="15" customHeight="1">
      <c r="A165" s="357" t="s">
        <v>17</v>
      </c>
      <c r="B165" s="141">
        <v>40785</v>
      </c>
      <c r="C165" s="152" t="s">
        <v>54</v>
      </c>
      <c r="D165" s="155" t="s">
        <v>0</v>
      </c>
      <c r="E165" s="155" t="s">
        <v>65</v>
      </c>
      <c r="F165" s="155">
        <v>0</v>
      </c>
      <c r="G165" s="517"/>
      <c r="H165" s="517"/>
      <c r="I165" s="159" t="s">
        <v>63</v>
      </c>
      <c r="J165" s="135"/>
      <c r="K165" s="135"/>
      <c r="L165" s="135"/>
      <c r="M165" s="135"/>
      <c r="N165" s="135"/>
      <c r="O165" s="135"/>
      <c r="P165" s="13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9" ht="15" customHeight="1">
      <c r="A166" s="8" t="s">
        <v>35</v>
      </c>
      <c r="B166" s="18">
        <v>39467</v>
      </c>
      <c r="C166" s="315" t="s">
        <v>27</v>
      </c>
      <c r="D166" s="309" t="s">
        <v>47</v>
      </c>
      <c r="E166" s="309" t="s">
        <v>50</v>
      </c>
      <c r="F166" s="310">
        <v>1</v>
      </c>
      <c r="G166" s="504">
        <f>1/10</f>
        <v>0.1</v>
      </c>
      <c r="H166" s="504">
        <f>1/10</f>
        <v>0.1</v>
      </c>
      <c r="I166" s="216" t="s">
        <v>53</v>
      </c>
    </row>
    <row r="167" spans="1:9" ht="15" customHeight="1">
      <c r="A167" s="21" t="s">
        <v>35</v>
      </c>
      <c r="B167" s="18">
        <v>39553</v>
      </c>
      <c r="C167" s="315" t="s">
        <v>27</v>
      </c>
      <c r="D167" s="12" t="s">
        <v>0</v>
      </c>
      <c r="E167" s="12" t="s">
        <v>65</v>
      </c>
      <c r="F167" s="4">
        <v>0</v>
      </c>
      <c r="G167" s="505"/>
      <c r="H167" s="505"/>
      <c r="I167" s="110" t="s">
        <v>63</v>
      </c>
    </row>
    <row r="168" spans="1:9" ht="15" customHeight="1">
      <c r="A168" s="21" t="s">
        <v>35</v>
      </c>
      <c r="B168" s="18">
        <v>39594</v>
      </c>
      <c r="C168" s="315" t="s">
        <v>27</v>
      </c>
      <c r="D168" s="12" t="s">
        <v>0</v>
      </c>
      <c r="E168" s="12" t="s">
        <v>65</v>
      </c>
      <c r="F168" s="4">
        <v>0</v>
      </c>
      <c r="G168" s="505"/>
      <c r="H168" s="505"/>
      <c r="I168" s="110" t="s">
        <v>63</v>
      </c>
    </row>
    <row r="169" spans="1:9" ht="15" customHeight="1">
      <c r="A169" s="21" t="s">
        <v>35</v>
      </c>
      <c r="B169" s="25">
        <v>39635</v>
      </c>
      <c r="C169" s="128" t="s">
        <v>27</v>
      </c>
      <c r="D169" s="12" t="s">
        <v>0</v>
      </c>
      <c r="E169" s="12" t="s">
        <v>65</v>
      </c>
      <c r="F169" s="4">
        <v>0</v>
      </c>
      <c r="G169" s="505"/>
      <c r="H169" s="505"/>
      <c r="I169" s="110" t="s">
        <v>63</v>
      </c>
    </row>
    <row r="170" spans="1:9" ht="15" customHeight="1">
      <c r="A170" s="21" t="s">
        <v>35</v>
      </c>
      <c r="B170" s="25">
        <v>39684</v>
      </c>
      <c r="C170" s="128" t="s">
        <v>27</v>
      </c>
      <c r="D170" s="12" t="s">
        <v>0</v>
      </c>
      <c r="E170" s="12" t="s">
        <v>65</v>
      </c>
      <c r="F170" s="4">
        <v>0</v>
      </c>
      <c r="G170" s="505"/>
      <c r="H170" s="505"/>
      <c r="I170" s="110" t="s">
        <v>63</v>
      </c>
    </row>
    <row r="171" spans="1:9" ht="15" customHeight="1">
      <c r="A171" s="55" t="s">
        <v>35</v>
      </c>
      <c r="B171" s="25">
        <v>40513</v>
      </c>
      <c r="C171" s="128" t="s">
        <v>27</v>
      </c>
      <c r="D171" s="12" t="s">
        <v>0</v>
      </c>
      <c r="E171" s="12" t="s">
        <v>65</v>
      </c>
      <c r="F171" s="4">
        <v>0</v>
      </c>
      <c r="G171" s="505"/>
      <c r="H171" s="505"/>
      <c r="I171" s="110" t="s">
        <v>63</v>
      </c>
    </row>
    <row r="172" spans="1:9" ht="15" customHeight="1">
      <c r="A172" s="408" t="s">
        <v>35</v>
      </c>
      <c r="B172" s="409">
        <v>40823</v>
      </c>
      <c r="C172" s="410" t="s">
        <v>27</v>
      </c>
      <c r="D172" s="298" t="s">
        <v>47</v>
      </c>
      <c r="E172" s="298" t="s">
        <v>48</v>
      </c>
      <c r="F172" s="411">
        <v>1</v>
      </c>
      <c r="G172" s="505"/>
      <c r="H172" s="505"/>
      <c r="I172" s="412" t="s">
        <v>492</v>
      </c>
    </row>
    <row r="173" spans="1:9" ht="12.75">
      <c r="A173" s="436" t="s">
        <v>35</v>
      </c>
      <c r="B173" s="297">
        <v>40849</v>
      </c>
      <c r="C173" s="357" t="s">
        <v>27</v>
      </c>
      <c r="D173" s="155" t="s">
        <v>0</v>
      </c>
      <c r="E173" s="155" t="s">
        <v>65</v>
      </c>
      <c r="F173" s="155">
        <v>0</v>
      </c>
      <c r="G173" s="505"/>
      <c r="H173" s="505"/>
      <c r="I173" s="159" t="s">
        <v>63</v>
      </c>
    </row>
    <row r="174" spans="1:9" ht="12.75">
      <c r="A174" s="436" t="s">
        <v>35</v>
      </c>
      <c r="B174" s="297">
        <v>40863</v>
      </c>
      <c r="C174" s="142" t="s">
        <v>27</v>
      </c>
      <c r="D174" s="155" t="s">
        <v>0</v>
      </c>
      <c r="E174" s="155" t="s">
        <v>65</v>
      </c>
      <c r="F174" s="155">
        <v>0</v>
      </c>
      <c r="G174" s="505"/>
      <c r="H174" s="505"/>
      <c r="I174" s="159" t="s">
        <v>63</v>
      </c>
    </row>
    <row r="175" spans="1:9" ht="12.75">
      <c r="A175" s="367" t="s">
        <v>35</v>
      </c>
      <c r="B175" s="297">
        <v>40894</v>
      </c>
      <c r="C175" s="142" t="s">
        <v>27</v>
      </c>
      <c r="D175" s="155" t="s">
        <v>0</v>
      </c>
      <c r="E175" s="155" t="s">
        <v>65</v>
      </c>
      <c r="F175" s="155">
        <v>0</v>
      </c>
      <c r="G175" s="506"/>
      <c r="H175" s="506"/>
      <c r="I175" s="159" t="s">
        <v>63</v>
      </c>
    </row>
    <row r="176" spans="1:9" ht="15" customHeight="1">
      <c r="A176" s="33" t="s">
        <v>133</v>
      </c>
      <c r="B176" s="25">
        <v>39467</v>
      </c>
      <c r="C176" s="128" t="s">
        <v>27</v>
      </c>
      <c r="D176" s="26" t="s">
        <v>47</v>
      </c>
      <c r="E176" s="26" t="s">
        <v>50</v>
      </c>
      <c r="F176" s="27">
        <v>4</v>
      </c>
      <c r="G176" s="507">
        <f>7/41</f>
        <v>0.17073170731707318</v>
      </c>
      <c r="H176" s="507">
        <f>1/41</f>
        <v>0.024390243902439025</v>
      </c>
      <c r="I176" s="111" t="s">
        <v>52</v>
      </c>
    </row>
    <row r="177" spans="1:9" ht="15" customHeight="1">
      <c r="A177" s="24" t="s">
        <v>133</v>
      </c>
      <c r="B177" s="28">
        <v>39493</v>
      </c>
      <c r="C177" s="319" t="s">
        <v>27</v>
      </c>
      <c r="D177" s="29" t="s">
        <v>47</v>
      </c>
      <c r="E177" s="29" t="s">
        <v>50</v>
      </c>
      <c r="F177" s="30">
        <v>3</v>
      </c>
      <c r="G177" s="518"/>
      <c r="H177" s="518"/>
      <c r="I177" s="111" t="s">
        <v>52</v>
      </c>
    </row>
    <row r="178" spans="1:9" ht="15" customHeight="1">
      <c r="A178" s="24" t="s">
        <v>133</v>
      </c>
      <c r="B178" s="25">
        <v>39520</v>
      </c>
      <c r="C178" s="128" t="s">
        <v>27</v>
      </c>
      <c r="D178" s="26" t="s">
        <v>0</v>
      </c>
      <c r="E178" s="26" t="s">
        <v>65</v>
      </c>
      <c r="F178" s="31">
        <v>0</v>
      </c>
      <c r="G178" s="518"/>
      <c r="H178" s="518"/>
      <c r="I178" s="110" t="s">
        <v>63</v>
      </c>
    </row>
    <row r="179" spans="1:9" ht="15" customHeight="1">
      <c r="A179" s="24" t="s">
        <v>133</v>
      </c>
      <c r="B179" s="25">
        <v>39548</v>
      </c>
      <c r="C179" s="128" t="s">
        <v>27</v>
      </c>
      <c r="D179" s="26" t="s">
        <v>0</v>
      </c>
      <c r="E179" s="26" t="s">
        <v>65</v>
      </c>
      <c r="F179" s="31">
        <v>0</v>
      </c>
      <c r="G179" s="518"/>
      <c r="H179" s="518"/>
      <c r="I179" s="110" t="s">
        <v>63</v>
      </c>
    </row>
    <row r="180" spans="1:9" ht="15" customHeight="1">
      <c r="A180" s="24" t="s">
        <v>133</v>
      </c>
      <c r="B180" s="25">
        <v>39574</v>
      </c>
      <c r="C180" s="128" t="s">
        <v>27</v>
      </c>
      <c r="D180" s="26" t="s">
        <v>0</v>
      </c>
      <c r="E180" s="26" t="s">
        <v>65</v>
      </c>
      <c r="F180" s="31">
        <v>0</v>
      </c>
      <c r="G180" s="518"/>
      <c r="H180" s="518"/>
      <c r="I180" s="110" t="s">
        <v>63</v>
      </c>
    </row>
    <row r="181" spans="1:9" ht="15" customHeight="1">
      <c r="A181" s="24" t="s">
        <v>133</v>
      </c>
      <c r="B181" s="25">
        <v>39603</v>
      </c>
      <c r="C181" s="128" t="s">
        <v>27</v>
      </c>
      <c r="D181" s="26" t="s">
        <v>0</v>
      </c>
      <c r="E181" s="26" t="s">
        <v>65</v>
      </c>
      <c r="F181" s="31">
        <v>0</v>
      </c>
      <c r="G181" s="518"/>
      <c r="H181" s="518"/>
      <c r="I181" s="110" t="s">
        <v>63</v>
      </c>
    </row>
    <row r="182" spans="1:9" ht="15" customHeight="1">
      <c r="A182" s="24" t="s">
        <v>133</v>
      </c>
      <c r="B182" s="25">
        <v>39632</v>
      </c>
      <c r="C182" s="128" t="s">
        <v>27</v>
      </c>
      <c r="D182" s="26" t="s">
        <v>0</v>
      </c>
      <c r="E182" s="26" t="s">
        <v>65</v>
      </c>
      <c r="F182" s="31">
        <v>0</v>
      </c>
      <c r="G182" s="518"/>
      <c r="H182" s="518"/>
      <c r="I182" s="110" t="s">
        <v>63</v>
      </c>
    </row>
    <row r="183" spans="1:9" ht="15" customHeight="1">
      <c r="A183" s="24" t="s">
        <v>133</v>
      </c>
      <c r="B183" s="25">
        <v>39660</v>
      </c>
      <c r="C183" s="128" t="s">
        <v>27</v>
      </c>
      <c r="D183" s="26" t="s">
        <v>0</v>
      </c>
      <c r="E183" s="26" t="s">
        <v>65</v>
      </c>
      <c r="F183" s="31">
        <v>0</v>
      </c>
      <c r="G183" s="518"/>
      <c r="H183" s="518"/>
      <c r="I183" s="110" t="s">
        <v>63</v>
      </c>
    </row>
    <row r="184" spans="1:9" ht="15" customHeight="1">
      <c r="A184" s="24" t="s">
        <v>133</v>
      </c>
      <c r="B184" s="25">
        <v>39691</v>
      </c>
      <c r="C184" s="128" t="s">
        <v>27</v>
      </c>
      <c r="D184" s="26" t="s">
        <v>0</v>
      </c>
      <c r="E184" s="26" t="s">
        <v>65</v>
      </c>
      <c r="F184" s="31">
        <v>0</v>
      </c>
      <c r="G184" s="518"/>
      <c r="H184" s="518"/>
      <c r="I184" s="110" t="s">
        <v>63</v>
      </c>
    </row>
    <row r="185" spans="1:9" ht="15" customHeight="1">
      <c r="A185" s="24" t="s">
        <v>133</v>
      </c>
      <c r="B185" s="25">
        <v>39718</v>
      </c>
      <c r="C185" s="128" t="s">
        <v>27</v>
      </c>
      <c r="D185" s="26" t="s">
        <v>0</v>
      </c>
      <c r="E185" s="26" t="s">
        <v>65</v>
      </c>
      <c r="F185" s="31">
        <v>0</v>
      </c>
      <c r="G185" s="518"/>
      <c r="H185" s="518"/>
      <c r="I185" s="110" t="s">
        <v>63</v>
      </c>
    </row>
    <row r="186" spans="1:9" ht="15" customHeight="1">
      <c r="A186" s="24" t="s">
        <v>133</v>
      </c>
      <c r="B186" s="68">
        <v>39747</v>
      </c>
      <c r="C186" s="128" t="s">
        <v>27</v>
      </c>
      <c r="D186" s="26" t="s">
        <v>0</v>
      </c>
      <c r="E186" s="26" t="s">
        <v>65</v>
      </c>
      <c r="F186" s="31">
        <v>0</v>
      </c>
      <c r="G186" s="518"/>
      <c r="H186" s="518"/>
      <c r="I186" s="110" t="s">
        <v>63</v>
      </c>
    </row>
    <row r="187" spans="1:9" ht="15" customHeight="1">
      <c r="A187" s="24" t="s">
        <v>133</v>
      </c>
      <c r="B187" s="68">
        <v>39802</v>
      </c>
      <c r="C187" s="127" t="s">
        <v>27</v>
      </c>
      <c r="D187" s="26" t="s">
        <v>0</v>
      </c>
      <c r="E187" s="26" t="s">
        <v>65</v>
      </c>
      <c r="F187" s="31">
        <v>0</v>
      </c>
      <c r="G187" s="518"/>
      <c r="H187" s="518"/>
      <c r="I187" s="110" t="s">
        <v>63</v>
      </c>
    </row>
    <row r="188" spans="1:9" ht="15" customHeight="1">
      <c r="A188" s="24" t="s">
        <v>133</v>
      </c>
      <c r="B188" s="68">
        <v>39829</v>
      </c>
      <c r="C188" s="127" t="s">
        <v>27</v>
      </c>
      <c r="D188" s="26" t="s">
        <v>0</v>
      </c>
      <c r="E188" s="26" t="s">
        <v>65</v>
      </c>
      <c r="F188" s="31">
        <v>0</v>
      </c>
      <c r="G188" s="518"/>
      <c r="H188" s="518"/>
      <c r="I188" s="110" t="s">
        <v>63</v>
      </c>
    </row>
    <row r="189" spans="1:9" ht="15" customHeight="1">
      <c r="A189" s="24" t="s">
        <v>133</v>
      </c>
      <c r="B189" s="68">
        <v>39857</v>
      </c>
      <c r="C189" s="127" t="s">
        <v>27</v>
      </c>
      <c r="D189" s="26" t="s">
        <v>0</v>
      </c>
      <c r="E189" s="26" t="s">
        <v>65</v>
      </c>
      <c r="F189" s="31">
        <v>0</v>
      </c>
      <c r="G189" s="518"/>
      <c r="H189" s="518"/>
      <c r="I189" s="110" t="s">
        <v>63</v>
      </c>
    </row>
    <row r="190" spans="1:256" s="82" customFormat="1" ht="15" customHeight="1">
      <c r="A190" s="35" t="s">
        <v>133</v>
      </c>
      <c r="B190" s="68">
        <v>39887</v>
      </c>
      <c r="C190" s="127" t="s">
        <v>27</v>
      </c>
      <c r="D190" s="26" t="s">
        <v>0</v>
      </c>
      <c r="E190" s="26" t="s">
        <v>65</v>
      </c>
      <c r="F190" s="31">
        <v>0</v>
      </c>
      <c r="G190" s="518"/>
      <c r="H190" s="518"/>
      <c r="I190" s="110" t="s">
        <v>63</v>
      </c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86" customFormat="1" ht="15" customHeight="1">
      <c r="A191" s="35" t="s">
        <v>133</v>
      </c>
      <c r="B191" s="68">
        <v>39915</v>
      </c>
      <c r="C191" s="127" t="s">
        <v>27</v>
      </c>
      <c r="D191" s="26" t="s">
        <v>0</v>
      </c>
      <c r="E191" s="26" t="s">
        <v>65</v>
      </c>
      <c r="F191" s="31">
        <v>0</v>
      </c>
      <c r="G191" s="518"/>
      <c r="H191" s="518"/>
      <c r="I191" s="110" t="s">
        <v>63</v>
      </c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86" customFormat="1" ht="15" customHeight="1">
      <c r="A192" s="35" t="s">
        <v>133</v>
      </c>
      <c r="B192" s="68">
        <v>39941</v>
      </c>
      <c r="C192" s="127" t="s">
        <v>27</v>
      </c>
      <c r="D192" s="26" t="s">
        <v>0</v>
      </c>
      <c r="E192" s="26" t="s">
        <v>65</v>
      </c>
      <c r="F192" s="31">
        <v>0</v>
      </c>
      <c r="G192" s="518"/>
      <c r="H192" s="518"/>
      <c r="I192" s="110" t="s">
        <v>63</v>
      </c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86" customFormat="1" ht="15" customHeight="1">
      <c r="A193" s="35" t="s">
        <v>133</v>
      </c>
      <c r="B193" s="68">
        <v>39969</v>
      </c>
      <c r="C193" s="127" t="s">
        <v>27</v>
      </c>
      <c r="D193" s="26" t="s">
        <v>0</v>
      </c>
      <c r="E193" s="26" t="s">
        <v>65</v>
      </c>
      <c r="F193" s="31">
        <v>0</v>
      </c>
      <c r="G193" s="518"/>
      <c r="H193" s="518"/>
      <c r="I193" s="110" t="s">
        <v>63</v>
      </c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s="86" customFormat="1" ht="15" customHeight="1">
      <c r="A194" s="24" t="s">
        <v>133</v>
      </c>
      <c r="B194" s="68">
        <v>39997</v>
      </c>
      <c r="C194" s="127" t="s">
        <v>27</v>
      </c>
      <c r="D194" s="26" t="s">
        <v>0</v>
      </c>
      <c r="E194" s="26" t="s">
        <v>65</v>
      </c>
      <c r="F194" s="31">
        <v>0</v>
      </c>
      <c r="G194" s="518"/>
      <c r="H194" s="518"/>
      <c r="I194" s="110" t="s">
        <v>63</v>
      </c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s="86" customFormat="1" ht="15" customHeight="1">
      <c r="A195" s="24" t="s">
        <v>133</v>
      </c>
      <c r="B195" s="68">
        <v>40025</v>
      </c>
      <c r="C195" s="127" t="s">
        <v>27</v>
      </c>
      <c r="D195" s="26" t="s">
        <v>0</v>
      </c>
      <c r="E195" s="26" t="s">
        <v>65</v>
      </c>
      <c r="F195" s="31">
        <v>0</v>
      </c>
      <c r="G195" s="518"/>
      <c r="H195" s="518"/>
      <c r="I195" s="110" t="s">
        <v>63</v>
      </c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s="86" customFormat="1" ht="15" customHeight="1">
      <c r="A196" s="24" t="s">
        <v>133</v>
      </c>
      <c r="B196" s="68">
        <v>40054</v>
      </c>
      <c r="C196" s="127" t="s">
        <v>27</v>
      </c>
      <c r="D196" s="91" t="s">
        <v>0</v>
      </c>
      <c r="E196" s="26" t="s">
        <v>65</v>
      </c>
      <c r="F196" s="31">
        <v>0</v>
      </c>
      <c r="G196" s="518"/>
      <c r="H196" s="518"/>
      <c r="I196" s="110" t="s">
        <v>63</v>
      </c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s="86" customFormat="1" ht="15" customHeight="1">
      <c r="A197" s="24" t="s">
        <v>133</v>
      </c>
      <c r="B197" s="68">
        <v>40082</v>
      </c>
      <c r="C197" s="127" t="s">
        <v>27</v>
      </c>
      <c r="D197" s="91" t="s">
        <v>0</v>
      </c>
      <c r="E197" s="26" t="s">
        <v>65</v>
      </c>
      <c r="F197" s="31">
        <v>0</v>
      </c>
      <c r="G197" s="518"/>
      <c r="H197" s="518"/>
      <c r="I197" s="110" t="s">
        <v>63</v>
      </c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s="86" customFormat="1" ht="15" customHeight="1">
      <c r="A198" s="24" t="s">
        <v>133</v>
      </c>
      <c r="B198" s="68">
        <v>40110</v>
      </c>
      <c r="C198" s="127" t="s">
        <v>27</v>
      </c>
      <c r="D198" s="91" t="s">
        <v>0</v>
      </c>
      <c r="E198" s="26" t="s">
        <v>65</v>
      </c>
      <c r="F198" s="31">
        <v>0</v>
      </c>
      <c r="G198" s="518"/>
      <c r="H198" s="518"/>
      <c r="I198" s="110" t="s">
        <v>63</v>
      </c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s="86" customFormat="1" ht="15" customHeight="1">
      <c r="A199" s="35" t="s">
        <v>133</v>
      </c>
      <c r="B199" s="68">
        <v>40137</v>
      </c>
      <c r="C199" s="127" t="s">
        <v>27</v>
      </c>
      <c r="D199" s="91" t="s">
        <v>0</v>
      </c>
      <c r="E199" s="26" t="s">
        <v>65</v>
      </c>
      <c r="F199" s="31">
        <v>0</v>
      </c>
      <c r="G199" s="518"/>
      <c r="H199" s="518"/>
      <c r="I199" s="110" t="s">
        <v>63</v>
      </c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86" customFormat="1" ht="15" customHeight="1">
      <c r="A200" s="35" t="s">
        <v>133</v>
      </c>
      <c r="B200" s="68">
        <v>40166</v>
      </c>
      <c r="C200" s="127" t="s">
        <v>27</v>
      </c>
      <c r="D200" s="91" t="s">
        <v>0</v>
      </c>
      <c r="E200" s="26" t="s">
        <v>65</v>
      </c>
      <c r="F200" s="31">
        <v>0</v>
      </c>
      <c r="G200" s="518"/>
      <c r="H200" s="518"/>
      <c r="I200" s="110" t="s">
        <v>63</v>
      </c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s="86" customFormat="1" ht="15" customHeight="1">
      <c r="A201" s="35" t="s">
        <v>133</v>
      </c>
      <c r="B201" s="68">
        <v>40196</v>
      </c>
      <c r="C201" s="127" t="s">
        <v>27</v>
      </c>
      <c r="D201" s="91" t="s">
        <v>0</v>
      </c>
      <c r="E201" s="26" t="s">
        <v>65</v>
      </c>
      <c r="F201" s="31">
        <v>0</v>
      </c>
      <c r="G201" s="518"/>
      <c r="H201" s="518"/>
      <c r="I201" s="110" t="s">
        <v>63</v>
      </c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s="86" customFormat="1" ht="15" customHeight="1">
      <c r="A202" s="35" t="s">
        <v>133</v>
      </c>
      <c r="B202" s="68">
        <v>40249</v>
      </c>
      <c r="C202" s="127" t="s">
        <v>27</v>
      </c>
      <c r="D202" s="91" t="s">
        <v>0</v>
      </c>
      <c r="E202" s="26" t="s">
        <v>65</v>
      </c>
      <c r="F202" s="31">
        <v>0</v>
      </c>
      <c r="G202" s="518"/>
      <c r="H202" s="518"/>
      <c r="I202" s="110" t="s">
        <v>63</v>
      </c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s="86" customFormat="1" ht="15" customHeight="1">
      <c r="A203" s="35" t="s">
        <v>133</v>
      </c>
      <c r="B203" s="68">
        <v>40277</v>
      </c>
      <c r="C203" s="127" t="s">
        <v>27</v>
      </c>
      <c r="D203" s="91" t="s">
        <v>0</v>
      </c>
      <c r="E203" s="26" t="s">
        <v>65</v>
      </c>
      <c r="F203" s="31">
        <v>0</v>
      </c>
      <c r="G203" s="518"/>
      <c r="H203" s="518"/>
      <c r="I203" s="110" t="s">
        <v>63</v>
      </c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s="86" customFormat="1" ht="15" customHeight="1">
      <c r="A204" s="35" t="s">
        <v>133</v>
      </c>
      <c r="B204" s="25">
        <v>40305</v>
      </c>
      <c r="C204" s="127" t="s">
        <v>27</v>
      </c>
      <c r="D204" s="91" t="s">
        <v>0</v>
      </c>
      <c r="E204" s="26" t="s">
        <v>65</v>
      </c>
      <c r="F204" s="31">
        <v>0</v>
      </c>
      <c r="G204" s="518"/>
      <c r="H204" s="518"/>
      <c r="I204" s="110" t="s">
        <v>63</v>
      </c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s="86" customFormat="1" ht="15" customHeight="1">
      <c r="A205" s="35" t="s">
        <v>133</v>
      </c>
      <c r="B205" s="25">
        <v>40336</v>
      </c>
      <c r="C205" s="128" t="s">
        <v>27</v>
      </c>
      <c r="D205" s="91" t="s">
        <v>0</v>
      </c>
      <c r="E205" s="26" t="s">
        <v>65</v>
      </c>
      <c r="F205" s="31">
        <v>0</v>
      </c>
      <c r="G205" s="518"/>
      <c r="H205" s="518"/>
      <c r="I205" s="110" t="s">
        <v>63</v>
      </c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s="86" customFormat="1" ht="15" customHeight="1">
      <c r="A206" s="35" t="s">
        <v>133</v>
      </c>
      <c r="B206" s="151">
        <v>40389</v>
      </c>
      <c r="C206" s="142" t="s">
        <v>27</v>
      </c>
      <c r="D206" s="91" t="s">
        <v>0</v>
      </c>
      <c r="E206" s="26" t="s">
        <v>65</v>
      </c>
      <c r="F206" s="31">
        <v>0</v>
      </c>
      <c r="G206" s="518"/>
      <c r="H206" s="518"/>
      <c r="I206" s="110" t="s">
        <v>63</v>
      </c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86" customFormat="1" ht="15" customHeight="1">
      <c r="A207" s="35" t="s">
        <v>133</v>
      </c>
      <c r="B207" s="151">
        <v>40449</v>
      </c>
      <c r="C207" s="142" t="s">
        <v>27</v>
      </c>
      <c r="D207" s="91" t="s">
        <v>0</v>
      </c>
      <c r="E207" s="26" t="s">
        <v>65</v>
      </c>
      <c r="F207" s="31">
        <v>0</v>
      </c>
      <c r="G207" s="518"/>
      <c r="H207" s="518"/>
      <c r="I207" s="110" t="s">
        <v>63</v>
      </c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s="86" customFormat="1" ht="15" customHeight="1">
      <c r="A208" s="35" t="s">
        <v>133</v>
      </c>
      <c r="B208" s="151">
        <v>40480</v>
      </c>
      <c r="C208" s="142" t="s">
        <v>27</v>
      </c>
      <c r="D208" s="91" t="s">
        <v>0</v>
      </c>
      <c r="E208" s="26" t="s">
        <v>65</v>
      </c>
      <c r="F208" s="31">
        <v>0</v>
      </c>
      <c r="G208" s="518"/>
      <c r="H208" s="518"/>
      <c r="I208" s="110" t="s">
        <v>63</v>
      </c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s="86" customFormat="1" ht="15" customHeight="1">
      <c r="A209" s="172" t="s">
        <v>133</v>
      </c>
      <c r="B209" s="151">
        <v>40725</v>
      </c>
      <c r="C209" s="142" t="s">
        <v>27</v>
      </c>
      <c r="D209" s="91" t="s">
        <v>0</v>
      </c>
      <c r="E209" s="26" t="s">
        <v>65</v>
      </c>
      <c r="F209" s="31">
        <v>0</v>
      </c>
      <c r="G209" s="518"/>
      <c r="H209" s="518"/>
      <c r="I209" s="110" t="s">
        <v>63</v>
      </c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s="86" customFormat="1" ht="15" customHeight="1">
      <c r="A210" s="427" t="s">
        <v>133</v>
      </c>
      <c r="B210" s="413">
        <v>40781</v>
      </c>
      <c r="C210" s="414" t="s">
        <v>27</v>
      </c>
      <c r="D210" s="415" t="s">
        <v>47</v>
      </c>
      <c r="E210" s="415" t="s">
        <v>48</v>
      </c>
      <c r="F210" s="415">
        <v>1</v>
      </c>
      <c r="G210" s="518"/>
      <c r="H210" s="518"/>
      <c r="I210" s="300" t="s">
        <v>463</v>
      </c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s="86" customFormat="1" ht="15" customHeight="1">
      <c r="A211" s="172" t="s">
        <v>133</v>
      </c>
      <c r="B211" s="151">
        <v>40812</v>
      </c>
      <c r="C211" s="142" t="s">
        <v>27</v>
      </c>
      <c r="D211" s="91" t="s">
        <v>0</v>
      </c>
      <c r="E211" s="26" t="s">
        <v>65</v>
      </c>
      <c r="F211" s="31">
        <v>0</v>
      </c>
      <c r="G211" s="518"/>
      <c r="H211" s="518"/>
      <c r="I211" s="110" t="s">
        <v>63</v>
      </c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s="86" customFormat="1" ht="15" customHeight="1">
      <c r="A212" s="172" t="s">
        <v>133</v>
      </c>
      <c r="B212" s="151">
        <v>40837</v>
      </c>
      <c r="C212" s="142" t="s">
        <v>27</v>
      </c>
      <c r="D212" s="91" t="s">
        <v>0</v>
      </c>
      <c r="E212" s="26" t="s">
        <v>65</v>
      </c>
      <c r="F212" s="31">
        <v>0</v>
      </c>
      <c r="G212" s="518"/>
      <c r="H212" s="518"/>
      <c r="I212" s="110" t="s">
        <v>63</v>
      </c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s="86" customFormat="1" ht="15" customHeight="1">
      <c r="A213" s="436" t="s">
        <v>133</v>
      </c>
      <c r="B213" s="297">
        <v>40867</v>
      </c>
      <c r="C213" s="142" t="s">
        <v>508</v>
      </c>
      <c r="D213" s="155" t="s">
        <v>0</v>
      </c>
      <c r="E213" s="155" t="s">
        <v>65</v>
      </c>
      <c r="F213" s="155">
        <v>0</v>
      </c>
      <c r="G213" s="518"/>
      <c r="H213" s="518"/>
      <c r="I213" s="110" t="s">
        <v>63</v>
      </c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s="86" customFormat="1" ht="15" customHeight="1">
      <c r="A214" s="436" t="s">
        <v>133</v>
      </c>
      <c r="B214" s="297">
        <v>40894</v>
      </c>
      <c r="C214" s="142" t="s">
        <v>508</v>
      </c>
      <c r="D214" s="155" t="s">
        <v>0</v>
      </c>
      <c r="E214" s="155" t="s">
        <v>65</v>
      </c>
      <c r="F214" s="155">
        <v>0</v>
      </c>
      <c r="G214" s="518"/>
      <c r="H214" s="518"/>
      <c r="I214" s="110" t="s">
        <v>63</v>
      </c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s="86" customFormat="1" ht="15" customHeight="1">
      <c r="A215" s="436" t="s">
        <v>133</v>
      </c>
      <c r="B215" s="297">
        <v>40922</v>
      </c>
      <c r="C215" s="142" t="s">
        <v>508</v>
      </c>
      <c r="D215" s="155" t="s">
        <v>0</v>
      </c>
      <c r="E215" s="155" t="s">
        <v>65</v>
      </c>
      <c r="F215" s="155">
        <v>0</v>
      </c>
      <c r="G215" s="518"/>
      <c r="H215" s="518"/>
      <c r="I215" s="110" t="s">
        <v>63</v>
      </c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s="86" customFormat="1" ht="15" customHeight="1">
      <c r="A216" s="436" t="s">
        <v>133</v>
      </c>
      <c r="B216" s="297">
        <v>40949</v>
      </c>
      <c r="C216" s="142" t="s">
        <v>508</v>
      </c>
      <c r="D216" s="155" t="s">
        <v>0</v>
      </c>
      <c r="E216" s="155" t="s">
        <v>65</v>
      </c>
      <c r="F216" s="155">
        <v>0</v>
      </c>
      <c r="G216" s="508"/>
      <c r="H216" s="508"/>
      <c r="I216" s="110" t="s">
        <v>63</v>
      </c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9" ht="15" customHeight="1">
      <c r="A217" s="33" t="s">
        <v>141</v>
      </c>
      <c r="B217" s="18">
        <v>39468</v>
      </c>
      <c r="C217" s="315" t="s">
        <v>27</v>
      </c>
      <c r="D217" s="12" t="s">
        <v>0</v>
      </c>
      <c r="E217" s="12" t="s">
        <v>65</v>
      </c>
      <c r="F217" s="4">
        <v>0</v>
      </c>
      <c r="G217" s="501">
        <f>0/22</f>
        <v>0</v>
      </c>
      <c r="H217" s="501">
        <f>0/22</f>
        <v>0</v>
      </c>
      <c r="I217" s="110" t="s">
        <v>63</v>
      </c>
    </row>
    <row r="218" spans="1:9" ht="15" customHeight="1">
      <c r="A218" s="24" t="s">
        <v>141</v>
      </c>
      <c r="B218" s="18">
        <v>39498</v>
      </c>
      <c r="C218" s="315" t="s">
        <v>27</v>
      </c>
      <c r="D218" s="13" t="s">
        <v>0</v>
      </c>
      <c r="E218" s="12" t="s">
        <v>65</v>
      </c>
      <c r="F218" s="4">
        <v>0</v>
      </c>
      <c r="G218" s="502"/>
      <c r="H218" s="502"/>
      <c r="I218" s="110" t="s">
        <v>63</v>
      </c>
    </row>
    <row r="219" spans="1:9" ht="15" customHeight="1">
      <c r="A219" s="24" t="s">
        <v>141</v>
      </c>
      <c r="B219" s="18">
        <v>39525</v>
      </c>
      <c r="C219" s="315" t="s">
        <v>27</v>
      </c>
      <c r="D219" s="13" t="s">
        <v>0</v>
      </c>
      <c r="E219" s="12" t="s">
        <v>65</v>
      </c>
      <c r="F219" s="4">
        <v>0</v>
      </c>
      <c r="G219" s="502"/>
      <c r="H219" s="502"/>
      <c r="I219" s="110" t="s">
        <v>63</v>
      </c>
    </row>
    <row r="220" spans="1:9" ht="15" customHeight="1">
      <c r="A220" s="24" t="s">
        <v>141</v>
      </c>
      <c r="B220" s="18">
        <v>39555</v>
      </c>
      <c r="C220" s="315" t="s">
        <v>27</v>
      </c>
      <c r="D220" s="13" t="s">
        <v>0</v>
      </c>
      <c r="E220" s="12" t="s">
        <v>65</v>
      </c>
      <c r="F220" s="4">
        <v>0</v>
      </c>
      <c r="G220" s="502"/>
      <c r="H220" s="502"/>
      <c r="I220" s="110" t="s">
        <v>63</v>
      </c>
    </row>
    <row r="221" spans="1:9" ht="15" customHeight="1">
      <c r="A221" s="24" t="s">
        <v>141</v>
      </c>
      <c r="B221" s="32">
        <v>39581</v>
      </c>
      <c r="C221" s="315" t="s">
        <v>27</v>
      </c>
      <c r="D221" s="13" t="s">
        <v>0</v>
      </c>
      <c r="E221" s="12" t="s">
        <v>65</v>
      </c>
      <c r="F221" s="4">
        <v>0</v>
      </c>
      <c r="G221" s="502"/>
      <c r="H221" s="502"/>
      <c r="I221" s="110" t="s">
        <v>63</v>
      </c>
    </row>
    <row r="222" spans="1:9" ht="15" customHeight="1">
      <c r="A222" s="24" t="s">
        <v>141</v>
      </c>
      <c r="B222" s="32">
        <v>39613</v>
      </c>
      <c r="C222" s="315" t="s">
        <v>27</v>
      </c>
      <c r="D222" s="13" t="s">
        <v>0</v>
      </c>
      <c r="E222" s="12" t="s">
        <v>65</v>
      </c>
      <c r="F222" s="4">
        <v>0</v>
      </c>
      <c r="G222" s="502"/>
      <c r="H222" s="502"/>
      <c r="I222" s="110" t="s">
        <v>63</v>
      </c>
    </row>
    <row r="223" spans="1:9" ht="15" customHeight="1">
      <c r="A223" s="24" t="s">
        <v>141</v>
      </c>
      <c r="B223" s="32">
        <v>39643</v>
      </c>
      <c r="C223" s="315" t="s">
        <v>27</v>
      </c>
      <c r="D223" s="13" t="s">
        <v>0</v>
      </c>
      <c r="E223" s="12" t="s">
        <v>65</v>
      </c>
      <c r="F223" s="4">
        <v>0</v>
      </c>
      <c r="G223" s="502"/>
      <c r="H223" s="502"/>
      <c r="I223" s="110" t="s">
        <v>63</v>
      </c>
    </row>
    <row r="224" spans="1:9" ht="15" customHeight="1">
      <c r="A224" s="24" t="s">
        <v>141</v>
      </c>
      <c r="B224" s="32">
        <v>39667</v>
      </c>
      <c r="C224" s="315" t="s">
        <v>27</v>
      </c>
      <c r="D224" s="13" t="s">
        <v>0</v>
      </c>
      <c r="E224" s="12" t="s">
        <v>65</v>
      </c>
      <c r="F224" s="4">
        <v>0</v>
      </c>
      <c r="G224" s="502"/>
      <c r="H224" s="502"/>
      <c r="I224" s="110" t="s">
        <v>63</v>
      </c>
    </row>
    <row r="225" spans="1:9" ht="15" customHeight="1">
      <c r="A225" s="24" t="s">
        <v>141</v>
      </c>
      <c r="B225" s="32">
        <v>39694</v>
      </c>
      <c r="C225" s="315" t="s">
        <v>27</v>
      </c>
      <c r="D225" s="13" t="s">
        <v>0</v>
      </c>
      <c r="E225" s="12" t="s">
        <v>65</v>
      </c>
      <c r="F225" s="4">
        <v>0</v>
      </c>
      <c r="G225" s="502"/>
      <c r="H225" s="502"/>
      <c r="I225" s="110" t="s">
        <v>63</v>
      </c>
    </row>
    <row r="226" spans="1:9" ht="15" customHeight="1">
      <c r="A226" s="24" t="s">
        <v>141</v>
      </c>
      <c r="B226" s="32">
        <v>39722</v>
      </c>
      <c r="C226" s="315" t="s">
        <v>27</v>
      </c>
      <c r="D226" s="13" t="s">
        <v>0</v>
      </c>
      <c r="E226" s="12" t="s">
        <v>65</v>
      </c>
      <c r="F226" s="4">
        <v>0</v>
      </c>
      <c r="G226" s="502"/>
      <c r="H226" s="502"/>
      <c r="I226" s="110" t="s">
        <v>63</v>
      </c>
    </row>
    <row r="227" spans="1:9" ht="15" customHeight="1">
      <c r="A227" s="24" t="s">
        <v>141</v>
      </c>
      <c r="B227" s="52">
        <v>39783</v>
      </c>
      <c r="C227" s="128" t="s">
        <v>27</v>
      </c>
      <c r="D227" s="13" t="s">
        <v>0</v>
      </c>
      <c r="E227" s="12" t="s">
        <v>65</v>
      </c>
      <c r="F227" s="4">
        <v>0</v>
      </c>
      <c r="G227" s="502"/>
      <c r="H227" s="502"/>
      <c r="I227" s="110" t="s">
        <v>63</v>
      </c>
    </row>
    <row r="228" spans="1:9" ht="15" customHeight="1">
      <c r="A228" s="24" t="s">
        <v>141</v>
      </c>
      <c r="B228" s="52">
        <v>39810</v>
      </c>
      <c r="C228" s="128" t="s">
        <v>27</v>
      </c>
      <c r="D228" s="13" t="s">
        <v>0</v>
      </c>
      <c r="E228" s="12" t="s">
        <v>65</v>
      </c>
      <c r="F228" s="4">
        <v>0</v>
      </c>
      <c r="G228" s="502"/>
      <c r="H228" s="502"/>
      <c r="I228" s="110" t="s">
        <v>63</v>
      </c>
    </row>
    <row r="229" spans="1:9" ht="15" customHeight="1">
      <c r="A229" s="35" t="s">
        <v>141</v>
      </c>
      <c r="B229" s="78">
        <v>39839</v>
      </c>
      <c r="C229" s="127" t="s">
        <v>27</v>
      </c>
      <c r="D229" s="13" t="s">
        <v>0</v>
      </c>
      <c r="E229" s="12" t="s">
        <v>65</v>
      </c>
      <c r="F229" s="4">
        <v>0</v>
      </c>
      <c r="G229" s="502"/>
      <c r="H229" s="502"/>
      <c r="I229" s="110" t="s">
        <v>63</v>
      </c>
    </row>
    <row r="230" spans="1:9" ht="15" customHeight="1">
      <c r="A230" s="35" t="s">
        <v>141</v>
      </c>
      <c r="B230" s="78">
        <v>39864</v>
      </c>
      <c r="C230" s="127" t="s">
        <v>27</v>
      </c>
      <c r="D230" s="13" t="s">
        <v>0</v>
      </c>
      <c r="E230" s="12" t="s">
        <v>65</v>
      </c>
      <c r="F230" s="4">
        <v>0</v>
      </c>
      <c r="G230" s="502"/>
      <c r="H230" s="502"/>
      <c r="I230" s="110" t="s">
        <v>63</v>
      </c>
    </row>
    <row r="231" spans="1:9" ht="15" customHeight="1">
      <c r="A231" s="35" t="s">
        <v>141</v>
      </c>
      <c r="B231" s="78">
        <v>39892</v>
      </c>
      <c r="C231" s="127" t="s">
        <v>27</v>
      </c>
      <c r="D231" s="13" t="s">
        <v>0</v>
      </c>
      <c r="E231" s="12" t="s">
        <v>65</v>
      </c>
      <c r="F231" s="4">
        <v>0</v>
      </c>
      <c r="G231" s="502"/>
      <c r="H231" s="502"/>
      <c r="I231" s="110" t="s">
        <v>63</v>
      </c>
    </row>
    <row r="232" spans="1:9" ht="15" customHeight="1">
      <c r="A232" s="24" t="s">
        <v>141</v>
      </c>
      <c r="B232" s="52">
        <v>39920</v>
      </c>
      <c r="C232" s="128" t="s">
        <v>27</v>
      </c>
      <c r="D232" s="13" t="s">
        <v>0</v>
      </c>
      <c r="E232" s="12" t="s">
        <v>65</v>
      </c>
      <c r="F232" s="4">
        <v>0</v>
      </c>
      <c r="G232" s="502"/>
      <c r="H232" s="502"/>
      <c r="I232" s="110" t="s">
        <v>63</v>
      </c>
    </row>
    <row r="233" spans="1:9" ht="15" customHeight="1">
      <c r="A233" s="24" t="s">
        <v>141</v>
      </c>
      <c r="B233" s="78">
        <v>39948</v>
      </c>
      <c r="C233" s="127" t="s">
        <v>27</v>
      </c>
      <c r="D233" s="13" t="s">
        <v>0</v>
      </c>
      <c r="E233" s="12" t="s">
        <v>65</v>
      </c>
      <c r="F233" s="4">
        <v>0</v>
      </c>
      <c r="G233" s="502"/>
      <c r="H233" s="502"/>
      <c r="I233" s="110" t="s">
        <v>63</v>
      </c>
    </row>
    <row r="234" spans="1:9" ht="15" customHeight="1">
      <c r="A234" s="24" t="s">
        <v>141</v>
      </c>
      <c r="B234" s="78">
        <v>39976</v>
      </c>
      <c r="C234" s="127" t="s">
        <v>27</v>
      </c>
      <c r="D234" s="13" t="s">
        <v>0</v>
      </c>
      <c r="E234" s="12" t="s">
        <v>65</v>
      </c>
      <c r="F234" s="4">
        <v>0</v>
      </c>
      <c r="G234" s="502"/>
      <c r="H234" s="502"/>
      <c r="I234" s="110" t="s">
        <v>63</v>
      </c>
    </row>
    <row r="235" spans="1:9" ht="15" customHeight="1">
      <c r="A235" s="24" t="s">
        <v>141</v>
      </c>
      <c r="B235" s="78">
        <v>40007</v>
      </c>
      <c r="C235" s="127" t="s">
        <v>27</v>
      </c>
      <c r="D235" s="13" t="s">
        <v>0</v>
      </c>
      <c r="E235" s="12" t="s">
        <v>65</v>
      </c>
      <c r="F235" s="4">
        <v>0</v>
      </c>
      <c r="G235" s="502"/>
      <c r="H235" s="502"/>
      <c r="I235" s="110" t="s">
        <v>63</v>
      </c>
    </row>
    <row r="236" spans="1:9" ht="15" customHeight="1">
      <c r="A236" s="24" t="s">
        <v>141</v>
      </c>
      <c r="B236" s="78">
        <v>40434</v>
      </c>
      <c r="C236" s="127" t="s">
        <v>27</v>
      </c>
      <c r="D236" s="13" t="s">
        <v>0</v>
      </c>
      <c r="E236" s="12" t="s">
        <v>65</v>
      </c>
      <c r="F236" s="4">
        <v>0</v>
      </c>
      <c r="G236" s="502"/>
      <c r="H236" s="502"/>
      <c r="I236" s="110" t="s">
        <v>63</v>
      </c>
    </row>
    <row r="237" spans="1:9" ht="15" customHeight="1">
      <c r="A237" s="24" t="s">
        <v>141</v>
      </c>
      <c r="B237" s="78">
        <v>40866</v>
      </c>
      <c r="C237" s="127" t="s">
        <v>27</v>
      </c>
      <c r="D237" s="13" t="s">
        <v>0</v>
      </c>
      <c r="E237" s="12" t="s">
        <v>65</v>
      </c>
      <c r="F237" s="4">
        <v>0</v>
      </c>
      <c r="G237" s="502"/>
      <c r="H237" s="502"/>
      <c r="I237" s="110" t="s">
        <v>63</v>
      </c>
    </row>
    <row r="238" spans="1:9" ht="15" customHeight="1">
      <c r="A238" s="24" t="s">
        <v>141</v>
      </c>
      <c r="B238" s="78">
        <v>40928</v>
      </c>
      <c r="C238" s="127" t="s">
        <v>27</v>
      </c>
      <c r="D238" s="13" t="s">
        <v>0</v>
      </c>
      <c r="E238" s="12" t="s">
        <v>65</v>
      </c>
      <c r="F238" s="4">
        <v>0</v>
      </c>
      <c r="G238" s="502"/>
      <c r="H238" s="502"/>
      <c r="I238" s="110" t="s">
        <v>63</v>
      </c>
    </row>
    <row r="239" spans="1:9" ht="15" customHeight="1">
      <c r="A239" s="35" t="s">
        <v>141</v>
      </c>
      <c r="B239" s="78">
        <v>40961</v>
      </c>
      <c r="C239" s="127" t="s">
        <v>27</v>
      </c>
      <c r="D239" s="13" t="s">
        <v>0</v>
      </c>
      <c r="E239" s="12" t="s">
        <v>65</v>
      </c>
      <c r="F239" s="4">
        <v>0</v>
      </c>
      <c r="G239" s="503"/>
      <c r="H239" s="503"/>
      <c r="I239" s="110" t="s">
        <v>63</v>
      </c>
    </row>
    <row r="240" spans="1:9" ht="15" customHeight="1">
      <c r="A240" s="14" t="s">
        <v>64</v>
      </c>
      <c r="B240" s="18">
        <v>39471</v>
      </c>
      <c r="C240" s="315" t="s">
        <v>27</v>
      </c>
      <c r="D240" s="198" t="s">
        <v>47</v>
      </c>
      <c r="E240" s="196" t="s">
        <v>48</v>
      </c>
      <c r="F240" s="201">
        <v>1</v>
      </c>
      <c r="G240" s="501">
        <f>0/40</f>
        <v>0</v>
      </c>
      <c r="H240" s="504">
        <f>2/40</f>
        <v>0.05</v>
      </c>
      <c r="I240" s="197" t="s">
        <v>75</v>
      </c>
    </row>
    <row r="241" spans="1:9" ht="15" customHeight="1">
      <c r="A241" s="16" t="s">
        <v>64</v>
      </c>
      <c r="B241" s="18">
        <v>39514</v>
      </c>
      <c r="C241" s="315" t="s">
        <v>27</v>
      </c>
      <c r="D241" s="13" t="s">
        <v>0</v>
      </c>
      <c r="E241" s="12" t="s">
        <v>65</v>
      </c>
      <c r="F241" s="3">
        <v>0</v>
      </c>
      <c r="G241" s="502"/>
      <c r="H241" s="505"/>
      <c r="I241" s="110" t="s">
        <v>63</v>
      </c>
    </row>
    <row r="242" spans="1:9" ht="15" customHeight="1">
      <c r="A242" s="16" t="s">
        <v>64</v>
      </c>
      <c r="B242" s="18">
        <v>39556</v>
      </c>
      <c r="C242" s="315" t="s">
        <v>27</v>
      </c>
      <c r="D242" s="13" t="s">
        <v>0</v>
      </c>
      <c r="E242" s="12" t="s">
        <v>65</v>
      </c>
      <c r="F242" s="3">
        <v>0</v>
      </c>
      <c r="G242" s="502"/>
      <c r="H242" s="505"/>
      <c r="I242" s="110" t="s">
        <v>63</v>
      </c>
    </row>
    <row r="243" spans="1:9" ht="15" customHeight="1">
      <c r="A243" s="16" t="s">
        <v>64</v>
      </c>
      <c r="B243" s="18">
        <v>39598</v>
      </c>
      <c r="C243" s="315" t="s">
        <v>27</v>
      </c>
      <c r="D243" s="13" t="s">
        <v>0</v>
      </c>
      <c r="E243" s="12" t="s">
        <v>65</v>
      </c>
      <c r="F243" s="3">
        <v>0</v>
      </c>
      <c r="G243" s="502"/>
      <c r="H243" s="505"/>
      <c r="I243" s="110" t="s">
        <v>63</v>
      </c>
    </row>
    <row r="244" spans="1:9" ht="15" customHeight="1">
      <c r="A244" s="16" t="s">
        <v>64</v>
      </c>
      <c r="B244" s="18">
        <v>39640</v>
      </c>
      <c r="C244" s="315" t="s">
        <v>27</v>
      </c>
      <c r="D244" s="13" t="s">
        <v>0</v>
      </c>
      <c r="E244" s="12" t="s">
        <v>65</v>
      </c>
      <c r="F244" s="3">
        <v>0</v>
      </c>
      <c r="G244" s="502"/>
      <c r="H244" s="505"/>
      <c r="I244" s="110" t="s">
        <v>63</v>
      </c>
    </row>
    <row r="245" spans="1:9" ht="15" customHeight="1">
      <c r="A245" s="24" t="s">
        <v>64</v>
      </c>
      <c r="B245" s="18">
        <v>39682</v>
      </c>
      <c r="C245" s="315" t="s">
        <v>27</v>
      </c>
      <c r="D245" s="13" t="s">
        <v>0</v>
      </c>
      <c r="E245" s="12" t="s">
        <v>65</v>
      </c>
      <c r="F245" s="3">
        <v>0</v>
      </c>
      <c r="G245" s="502"/>
      <c r="H245" s="505"/>
      <c r="I245" s="110" t="s">
        <v>63</v>
      </c>
    </row>
    <row r="246" spans="1:9" ht="15" customHeight="1">
      <c r="A246" s="24" t="s">
        <v>64</v>
      </c>
      <c r="B246" s="25">
        <v>39723</v>
      </c>
      <c r="C246" s="128" t="s">
        <v>27</v>
      </c>
      <c r="D246" s="13" t="s">
        <v>0</v>
      </c>
      <c r="E246" s="12" t="s">
        <v>65</v>
      </c>
      <c r="F246" s="3">
        <v>0</v>
      </c>
      <c r="G246" s="502"/>
      <c r="H246" s="505"/>
      <c r="I246" s="110" t="s">
        <v>63</v>
      </c>
    </row>
    <row r="247" spans="1:9" ht="15" customHeight="1">
      <c r="A247" s="24" t="s">
        <v>64</v>
      </c>
      <c r="B247" s="25">
        <v>39766</v>
      </c>
      <c r="C247" s="128" t="s">
        <v>27</v>
      </c>
      <c r="D247" s="13" t="s">
        <v>0</v>
      </c>
      <c r="E247" s="12" t="s">
        <v>65</v>
      </c>
      <c r="F247" s="3">
        <v>0</v>
      </c>
      <c r="G247" s="502"/>
      <c r="H247" s="505"/>
      <c r="I247" s="110" t="s">
        <v>63</v>
      </c>
    </row>
    <row r="248" spans="1:9" ht="15" customHeight="1">
      <c r="A248" s="24" t="s">
        <v>64</v>
      </c>
      <c r="B248" s="25">
        <v>39808</v>
      </c>
      <c r="C248" s="128" t="s">
        <v>27</v>
      </c>
      <c r="D248" s="13" t="s">
        <v>0</v>
      </c>
      <c r="E248" s="12" t="s">
        <v>65</v>
      </c>
      <c r="F248" s="3">
        <v>0</v>
      </c>
      <c r="G248" s="502"/>
      <c r="H248" s="505"/>
      <c r="I248" s="110" t="s">
        <v>63</v>
      </c>
    </row>
    <row r="249" spans="1:9" ht="15" customHeight="1">
      <c r="A249" s="24" t="s">
        <v>64</v>
      </c>
      <c r="B249" s="25">
        <v>39850</v>
      </c>
      <c r="C249" s="128" t="s">
        <v>27</v>
      </c>
      <c r="D249" s="13" t="s">
        <v>0</v>
      </c>
      <c r="E249" s="12" t="s">
        <v>65</v>
      </c>
      <c r="F249" s="3">
        <v>0</v>
      </c>
      <c r="G249" s="502"/>
      <c r="H249" s="505"/>
      <c r="I249" s="110" t="s">
        <v>63</v>
      </c>
    </row>
    <row r="250" spans="1:9" ht="15" customHeight="1">
      <c r="A250" s="24" t="s">
        <v>64</v>
      </c>
      <c r="B250" s="68">
        <v>39891</v>
      </c>
      <c r="C250" s="127" t="s">
        <v>27</v>
      </c>
      <c r="D250" s="13" t="s">
        <v>0</v>
      </c>
      <c r="E250" s="12" t="s">
        <v>65</v>
      </c>
      <c r="F250" s="3">
        <v>0</v>
      </c>
      <c r="G250" s="502"/>
      <c r="H250" s="505"/>
      <c r="I250" s="110" t="s">
        <v>63</v>
      </c>
    </row>
    <row r="251" spans="1:9" ht="15" customHeight="1">
      <c r="A251" s="35" t="s">
        <v>64</v>
      </c>
      <c r="B251" s="68">
        <v>39933</v>
      </c>
      <c r="C251" s="127" t="s">
        <v>27</v>
      </c>
      <c r="D251" s="13" t="s">
        <v>0</v>
      </c>
      <c r="E251" s="12" t="s">
        <v>65</v>
      </c>
      <c r="F251" s="3">
        <v>0</v>
      </c>
      <c r="G251" s="502"/>
      <c r="H251" s="505"/>
      <c r="I251" s="110" t="s">
        <v>63</v>
      </c>
    </row>
    <row r="252" spans="1:9" ht="15" customHeight="1">
      <c r="A252" s="416" t="s">
        <v>64</v>
      </c>
      <c r="B252" s="326">
        <v>39975</v>
      </c>
      <c r="C252" s="414" t="s">
        <v>27</v>
      </c>
      <c r="D252" s="417" t="s">
        <v>47</v>
      </c>
      <c r="E252" s="298" t="s">
        <v>48</v>
      </c>
      <c r="F252" s="415">
        <v>1</v>
      </c>
      <c r="G252" s="502"/>
      <c r="H252" s="505"/>
      <c r="I252" s="300" t="s">
        <v>177</v>
      </c>
    </row>
    <row r="253" spans="1:9" ht="15" customHeight="1">
      <c r="A253" s="24" t="s">
        <v>64</v>
      </c>
      <c r="B253" s="25">
        <v>40018</v>
      </c>
      <c r="C253" s="128" t="s">
        <v>27</v>
      </c>
      <c r="D253" s="50" t="s">
        <v>0</v>
      </c>
      <c r="E253" s="12" t="s">
        <v>65</v>
      </c>
      <c r="F253" s="3">
        <v>0</v>
      </c>
      <c r="G253" s="502"/>
      <c r="H253" s="505"/>
      <c r="I253" s="110" t="s">
        <v>63</v>
      </c>
    </row>
    <row r="254" spans="1:9" ht="15" customHeight="1">
      <c r="A254" s="24" t="s">
        <v>64</v>
      </c>
      <c r="B254" s="25">
        <v>40060</v>
      </c>
      <c r="C254" s="128" t="s">
        <v>27</v>
      </c>
      <c r="D254" s="50" t="s">
        <v>0</v>
      </c>
      <c r="E254" s="12" t="s">
        <v>65</v>
      </c>
      <c r="F254" s="3">
        <v>0</v>
      </c>
      <c r="G254" s="502"/>
      <c r="H254" s="505"/>
      <c r="I254" s="110" t="s">
        <v>63</v>
      </c>
    </row>
    <row r="255" spans="1:9" ht="15" customHeight="1">
      <c r="A255" s="24" t="s">
        <v>64</v>
      </c>
      <c r="B255" s="25">
        <v>40101</v>
      </c>
      <c r="C255" s="128" t="s">
        <v>27</v>
      </c>
      <c r="D255" s="50" t="s">
        <v>0</v>
      </c>
      <c r="E255" s="12" t="s">
        <v>65</v>
      </c>
      <c r="F255" s="3">
        <v>0</v>
      </c>
      <c r="G255" s="502"/>
      <c r="H255" s="505"/>
      <c r="I255" s="110" t="s">
        <v>63</v>
      </c>
    </row>
    <row r="256" spans="1:9" ht="15" customHeight="1">
      <c r="A256" s="35" t="s">
        <v>64</v>
      </c>
      <c r="B256" s="68">
        <v>40143</v>
      </c>
      <c r="C256" s="127" t="s">
        <v>27</v>
      </c>
      <c r="D256" s="50" t="s">
        <v>0</v>
      </c>
      <c r="E256" s="12" t="s">
        <v>65</v>
      </c>
      <c r="F256" s="3">
        <v>0</v>
      </c>
      <c r="G256" s="502"/>
      <c r="H256" s="505"/>
      <c r="I256" s="110" t="s">
        <v>63</v>
      </c>
    </row>
    <row r="257" spans="1:9" ht="15" customHeight="1">
      <c r="A257" s="35" t="s">
        <v>64</v>
      </c>
      <c r="B257" s="25">
        <v>40192</v>
      </c>
      <c r="C257" s="128" t="s">
        <v>27</v>
      </c>
      <c r="D257" s="50" t="s">
        <v>0</v>
      </c>
      <c r="E257" s="12" t="s">
        <v>65</v>
      </c>
      <c r="F257" s="3">
        <v>0</v>
      </c>
      <c r="G257" s="502"/>
      <c r="H257" s="505"/>
      <c r="I257" s="110" t="s">
        <v>63</v>
      </c>
    </row>
    <row r="258" spans="1:9" ht="15" customHeight="1">
      <c r="A258" s="35" t="s">
        <v>64</v>
      </c>
      <c r="B258" s="25">
        <v>40235</v>
      </c>
      <c r="C258" s="128" t="s">
        <v>27</v>
      </c>
      <c r="D258" s="50" t="s">
        <v>0</v>
      </c>
      <c r="E258" s="12" t="s">
        <v>65</v>
      </c>
      <c r="F258" s="3">
        <v>0</v>
      </c>
      <c r="G258" s="502"/>
      <c r="H258" s="505"/>
      <c r="I258" s="110" t="s">
        <v>63</v>
      </c>
    </row>
    <row r="259" spans="1:9" ht="15" customHeight="1">
      <c r="A259" s="35" t="s">
        <v>64</v>
      </c>
      <c r="B259" s="25">
        <v>40276</v>
      </c>
      <c r="C259" s="128" t="s">
        <v>27</v>
      </c>
      <c r="D259" s="50" t="s">
        <v>0</v>
      </c>
      <c r="E259" s="12" t="s">
        <v>65</v>
      </c>
      <c r="F259" s="3">
        <v>0</v>
      </c>
      <c r="G259" s="502"/>
      <c r="H259" s="505"/>
      <c r="I259" s="110" t="s">
        <v>63</v>
      </c>
    </row>
    <row r="260" spans="1:9" ht="15" customHeight="1">
      <c r="A260" s="35" t="s">
        <v>64</v>
      </c>
      <c r="B260" s="25">
        <v>40318</v>
      </c>
      <c r="C260" s="128" t="s">
        <v>27</v>
      </c>
      <c r="D260" s="50" t="s">
        <v>0</v>
      </c>
      <c r="E260" s="12" t="s">
        <v>65</v>
      </c>
      <c r="F260" s="3">
        <v>0</v>
      </c>
      <c r="G260" s="502"/>
      <c r="H260" s="505"/>
      <c r="I260" s="110" t="s">
        <v>63</v>
      </c>
    </row>
    <row r="261" spans="1:9" ht="15" customHeight="1">
      <c r="A261" s="35" t="s">
        <v>64</v>
      </c>
      <c r="B261" s="25">
        <v>40362</v>
      </c>
      <c r="C261" s="128" t="s">
        <v>27</v>
      </c>
      <c r="D261" s="50" t="s">
        <v>0</v>
      </c>
      <c r="E261" s="12" t="s">
        <v>65</v>
      </c>
      <c r="F261" s="3">
        <v>0</v>
      </c>
      <c r="G261" s="502"/>
      <c r="H261" s="505"/>
      <c r="I261" s="110" t="s">
        <v>63</v>
      </c>
    </row>
    <row r="262" spans="1:9" ht="15" customHeight="1">
      <c r="A262" s="35" t="s">
        <v>64</v>
      </c>
      <c r="B262" s="25">
        <v>40402</v>
      </c>
      <c r="C262" s="128" t="s">
        <v>27</v>
      </c>
      <c r="D262" s="50" t="s">
        <v>0</v>
      </c>
      <c r="E262" s="12" t="s">
        <v>65</v>
      </c>
      <c r="F262" s="3">
        <v>0</v>
      </c>
      <c r="G262" s="502"/>
      <c r="H262" s="505"/>
      <c r="I262" s="110" t="s">
        <v>63</v>
      </c>
    </row>
    <row r="263" spans="1:9" ht="15" customHeight="1">
      <c r="A263" s="35" t="s">
        <v>64</v>
      </c>
      <c r="B263" s="151">
        <v>40445</v>
      </c>
      <c r="C263" s="142" t="s">
        <v>27</v>
      </c>
      <c r="D263" s="50" t="s">
        <v>0</v>
      </c>
      <c r="E263" s="12" t="s">
        <v>65</v>
      </c>
      <c r="F263" s="3">
        <v>0</v>
      </c>
      <c r="G263" s="502"/>
      <c r="H263" s="505"/>
      <c r="I263" s="110" t="s">
        <v>63</v>
      </c>
    </row>
    <row r="264" spans="1:9" ht="15" customHeight="1">
      <c r="A264" s="35" t="s">
        <v>64</v>
      </c>
      <c r="B264" s="151">
        <v>40488</v>
      </c>
      <c r="C264" s="142" t="s">
        <v>27</v>
      </c>
      <c r="D264" s="50" t="s">
        <v>0</v>
      </c>
      <c r="E264" s="12" t="s">
        <v>65</v>
      </c>
      <c r="F264" s="3">
        <v>0</v>
      </c>
      <c r="G264" s="502"/>
      <c r="H264" s="505"/>
      <c r="I264" s="110" t="s">
        <v>63</v>
      </c>
    </row>
    <row r="265" spans="1:9" ht="15" customHeight="1">
      <c r="A265" s="35" t="s">
        <v>64</v>
      </c>
      <c r="B265" s="151">
        <v>40531</v>
      </c>
      <c r="C265" s="142" t="s">
        <v>27</v>
      </c>
      <c r="D265" s="50" t="s">
        <v>0</v>
      </c>
      <c r="E265" s="12" t="s">
        <v>65</v>
      </c>
      <c r="F265" s="3">
        <v>0</v>
      </c>
      <c r="G265" s="502"/>
      <c r="H265" s="505"/>
      <c r="I265" s="110" t="s">
        <v>63</v>
      </c>
    </row>
    <row r="266" spans="1:9" ht="15" customHeight="1">
      <c r="A266" s="35" t="s">
        <v>64</v>
      </c>
      <c r="B266" s="151">
        <v>40574</v>
      </c>
      <c r="C266" s="142" t="s">
        <v>27</v>
      </c>
      <c r="D266" s="50" t="s">
        <v>0</v>
      </c>
      <c r="E266" s="12" t="s">
        <v>65</v>
      </c>
      <c r="F266" s="3">
        <v>0</v>
      </c>
      <c r="G266" s="502"/>
      <c r="H266" s="505"/>
      <c r="I266" s="110" t="s">
        <v>63</v>
      </c>
    </row>
    <row r="267" spans="1:9" ht="15" customHeight="1">
      <c r="A267" s="35" t="s">
        <v>64</v>
      </c>
      <c r="B267" s="151">
        <v>40620</v>
      </c>
      <c r="C267" s="142" t="s">
        <v>27</v>
      </c>
      <c r="D267" s="50" t="s">
        <v>0</v>
      </c>
      <c r="E267" s="12" t="s">
        <v>65</v>
      </c>
      <c r="F267" s="3">
        <v>0</v>
      </c>
      <c r="G267" s="502"/>
      <c r="H267" s="505"/>
      <c r="I267" s="110" t="s">
        <v>63</v>
      </c>
    </row>
    <row r="268" spans="1:9" ht="15" customHeight="1">
      <c r="A268" s="35" t="s">
        <v>64</v>
      </c>
      <c r="B268" s="151">
        <v>40661</v>
      </c>
      <c r="C268" s="142" t="s">
        <v>27</v>
      </c>
      <c r="D268" s="50" t="s">
        <v>0</v>
      </c>
      <c r="E268" s="12" t="s">
        <v>65</v>
      </c>
      <c r="F268" s="3">
        <v>0</v>
      </c>
      <c r="G268" s="502"/>
      <c r="H268" s="505"/>
      <c r="I268" s="110" t="s">
        <v>63</v>
      </c>
    </row>
    <row r="269" spans="1:9" ht="15" customHeight="1">
      <c r="A269" s="35" t="s">
        <v>64</v>
      </c>
      <c r="B269" s="151">
        <v>40706</v>
      </c>
      <c r="C269" s="142" t="s">
        <v>27</v>
      </c>
      <c r="D269" s="50" t="s">
        <v>0</v>
      </c>
      <c r="E269" s="12" t="s">
        <v>65</v>
      </c>
      <c r="F269" s="3">
        <v>0</v>
      </c>
      <c r="G269" s="502"/>
      <c r="H269" s="505"/>
      <c r="I269" s="110" t="s">
        <v>63</v>
      </c>
    </row>
    <row r="270" spans="1:9" ht="15" customHeight="1">
      <c r="A270" s="172" t="s">
        <v>64</v>
      </c>
      <c r="B270" s="151">
        <v>40746</v>
      </c>
      <c r="C270" s="142" t="s">
        <v>27</v>
      </c>
      <c r="D270" s="50" t="s">
        <v>0</v>
      </c>
      <c r="E270" s="12" t="s">
        <v>65</v>
      </c>
      <c r="F270" s="3">
        <v>0</v>
      </c>
      <c r="G270" s="502"/>
      <c r="H270" s="505"/>
      <c r="I270" s="110" t="s">
        <v>63</v>
      </c>
    </row>
    <row r="271" spans="1:9" ht="15" customHeight="1">
      <c r="A271" s="172" t="s">
        <v>64</v>
      </c>
      <c r="B271" s="151">
        <v>40787</v>
      </c>
      <c r="C271" s="152" t="s">
        <v>27</v>
      </c>
      <c r="D271" s="50" t="s">
        <v>0</v>
      </c>
      <c r="E271" s="12" t="s">
        <v>65</v>
      </c>
      <c r="F271" s="4">
        <v>0</v>
      </c>
      <c r="G271" s="502"/>
      <c r="H271" s="505"/>
      <c r="I271" s="110" t="s">
        <v>63</v>
      </c>
    </row>
    <row r="272" spans="1:9" ht="15" customHeight="1">
      <c r="A272" s="408" t="s">
        <v>64</v>
      </c>
      <c r="B272" s="394">
        <v>40829</v>
      </c>
      <c r="C272" s="395" t="s">
        <v>27</v>
      </c>
      <c r="D272" s="392" t="s">
        <v>0</v>
      </c>
      <c r="E272" s="392" t="s">
        <v>48</v>
      </c>
      <c r="F272" s="396">
        <v>1</v>
      </c>
      <c r="G272" s="502"/>
      <c r="H272" s="505"/>
      <c r="I272" s="393" t="s">
        <v>490</v>
      </c>
    </row>
    <row r="273" spans="1:9" ht="15" customHeight="1">
      <c r="A273" s="172" t="s">
        <v>64</v>
      </c>
      <c r="B273" s="151">
        <v>40873</v>
      </c>
      <c r="C273" s="152" t="s">
        <v>27</v>
      </c>
      <c r="D273" s="50" t="s">
        <v>0</v>
      </c>
      <c r="E273" s="12" t="s">
        <v>65</v>
      </c>
      <c r="F273" s="4">
        <v>0</v>
      </c>
      <c r="G273" s="502"/>
      <c r="H273" s="505"/>
      <c r="I273" s="110" t="s">
        <v>63</v>
      </c>
    </row>
    <row r="274" spans="1:9" ht="15" customHeight="1">
      <c r="A274" s="172" t="s">
        <v>64</v>
      </c>
      <c r="B274" s="151">
        <v>40913</v>
      </c>
      <c r="C274" s="152" t="s">
        <v>27</v>
      </c>
      <c r="D274" s="50" t="s">
        <v>0</v>
      </c>
      <c r="E274" s="12" t="s">
        <v>65</v>
      </c>
      <c r="F274" s="4">
        <v>0</v>
      </c>
      <c r="G274" s="502"/>
      <c r="H274" s="505"/>
      <c r="I274" s="110" t="s">
        <v>63</v>
      </c>
    </row>
    <row r="275" spans="1:9" ht="15" customHeight="1">
      <c r="A275" s="172" t="s">
        <v>64</v>
      </c>
      <c r="B275" s="151">
        <v>40958</v>
      </c>
      <c r="C275" s="152" t="s">
        <v>27</v>
      </c>
      <c r="D275" s="50" t="s">
        <v>0</v>
      </c>
      <c r="E275" s="12" t="s">
        <v>65</v>
      </c>
      <c r="F275" s="4">
        <v>0</v>
      </c>
      <c r="G275" s="502"/>
      <c r="H275" s="505"/>
      <c r="I275" s="110" t="s">
        <v>63</v>
      </c>
    </row>
    <row r="276" spans="1:9" ht="15" customHeight="1">
      <c r="A276" s="172" t="s">
        <v>64</v>
      </c>
      <c r="B276" s="151">
        <v>41000</v>
      </c>
      <c r="C276" s="152" t="s">
        <v>27</v>
      </c>
      <c r="D276" s="50" t="s">
        <v>0</v>
      </c>
      <c r="E276" s="12" t="s">
        <v>65</v>
      </c>
      <c r="F276" s="4">
        <v>0</v>
      </c>
      <c r="G276" s="502"/>
      <c r="H276" s="505"/>
      <c r="I276" s="110" t="s">
        <v>63</v>
      </c>
    </row>
    <row r="277" spans="1:9" ht="15" customHeight="1">
      <c r="A277" s="172" t="s">
        <v>64</v>
      </c>
      <c r="B277" s="151">
        <v>41041</v>
      </c>
      <c r="C277" s="152" t="s">
        <v>27</v>
      </c>
      <c r="D277" s="50" t="s">
        <v>0</v>
      </c>
      <c r="E277" s="12" t="s">
        <v>65</v>
      </c>
      <c r="F277" s="4">
        <v>0</v>
      </c>
      <c r="G277" s="502"/>
      <c r="H277" s="505"/>
      <c r="I277" s="110" t="s">
        <v>63</v>
      </c>
    </row>
    <row r="278" spans="1:9" ht="15" customHeight="1">
      <c r="A278" s="172" t="s">
        <v>64</v>
      </c>
      <c r="B278" s="151">
        <v>41084</v>
      </c>
      <c r="C278" s="152" t="s">
        <v>27</v>
      </c>
      <c r="D278" s="50" t="s">
        <v>0</v>
      </c>
      <c r="E278" s="12" t="s">
        <v>65</v>
      </c>
      <c r="F278" s="4">
        <v>0</v>
      </c>
      <c r="G278" s="502"/>
      <c r="H278" s="505"/>
      <c r="I278" s="110" t="s">
        <v>63</v>
      </c>
    </row>
    <row r="279" spans="1:9" ht="15" customHeight="1">
      <c r="A279" s="150" t="s">
        <v>64</v>
      </c>
      <c r="B279" s="151">
        <v>41126</v>
      </c>
      <c r="C279" s="152" t="s">
        <v>27</v>
      </c>
      <c r="D279" s="155" t="s">
        <v>0</v>
      </c>
      <c r="E279" s="155" t="s">
        <v>65</v>
      </c>
      <c r="F279" s="302">
        <v>0</v>
      </c>
      <c r="G279" s="503"/>
      <c r="H279" s="506"/>
      <c r="I279" s="110" t="s">
        <v>63</v>
      </c>
    </row>
    <row r="280" spans="1:9" ht="15" customHeight="1">
      <c r="A280" s="10" t="s">
        <v>25</v>
      </c>
      <c r="B280" s="18">
        <v>39472</v>
      </c>
      <c r="C280" s="315" t="s">
        <v>83</v>
      </c>
      <c r="D280" s="13" t="s">
        <v>0</v>
      </c>
      <c r="E280" s="12" t="s">
        <v>65</v>
      </c>
      <c r="F280" s="3">
        <v>0</v>
      </c>
      <c r="G280" s="58">
        <v>0</v>
      </c>
      <c r="H280" s="63">
        <v>0</v>
      </c>
      <c r="I280" s="110" t="s">
        <v>63</v>
      </c>
    </row>
    <row r="281" spans="1:9" ht="15" customHeight="1">
      <c r="A281" s="272" t="s">
        <v>18</v>
      </c>
      <c r="B281" s="273">
        <v>39472</v>
      </c>
      <c r="C281" s="320" t="s">
        <v>83</v>
      </c>
      <c r="D281" s="274" t="s">
        <v>47</v>
      </c>
      <c r="E281" s="275" t="s">
        <v>48</v>
      </c>
      <c r="F281" s="262">
        <v>1</v>
      </c>
      <c r="G281" s="524">
        <f>0/2</f>
        <v>0</v>
      </c>
      <c r="H281" s="522">
        <f>2/2</f>
        <v>1</v>
      </c>
      <c r="I281" s="276" t="s">
        <v>368</v>
      </c>
    </row>
    <row r="282" spans="1:9" ht="15" customHeight="1">
      <c r="A282" s="283" t="s">
        <v>18</v>
      </c>
      <c r="B282" s="273">
        <v>39490</v>
      </c>
      <c r="C282" s="320" t="s">
        <v>27</v>
      </c>
      <c r="D282" s="274" t="s">
        <v>47</v>
      </c>
      <c r="E282" s="275" t="s">
        <v>48</v>
      </c>
      <c r="F282" s="262">
        <v>1</v>
      </c>
      <c r="G282" s="525"/>
      <c r="H282" s="523"/>
      <c r="I282" s="276" t="s">
        <v>408</v>
      </c>
    </row>
    <row r="283" spans="1:9" ht="15" customHeight="1">
      <c r="A283" s="8" t="s">
        <v>36</v>
      </c>
      <c r="B283" s="18">
        <v>39474</v>
      </c>
      <c r="C283" s="315" t="s">
        <v>27</v>
      </c>
      <c r="D283" s="13" t="s">
        <v>0</v>
      </c>
      <c r="E283" s="12" t="s">
        <v>65</v>
      </c>
      <c r="F283" s="3">
        <v>0</v>
      </c>
      <c r="G283" s="501">
        <f>0/9</f>
        <v>0</v>
      </c>
      <c r="H283" s="501">
        <f>0/9</f>
        <v>0</v>
      </c>
      <c r="I283" s="110" t="s">
        <v>63</v>
      </c>
    </row>
    <row r="284" spans="1:9" ht="15" customHeight="1">
      <c r="A284" s="21" t="s">
        <v>36</v>
      </c>
      <c r="B284" s="18">
        <v>39546</v>
      </c>
      <c r="C284" s="315" t="s">
        <v>27</v>
      </c>
      <c r="D284" s="13" t="s">
        <v>0</v>
      </c>
      <c r="E284" s="12" t="s">
        <v>65</v>
      </c>
      <c r="F284" s="3">
        <v>0</v>
      </c>
      <c r="G284" s="502"/>
      <c r="H284" s="502"/>
      <c r="I284" s="110" t="s">
        <v>63</v>
      </c>
    </row>
    <row r="285" spans="1:9" ht="15" customHeight="1">
      <c r="A285" s="55" t="s">
        <v>36</v>
      </c>
      <c r="B285" s="25">
        <v>39658</v>
      </c>
      <c r="C285" s="128" t="s">
        <v>27</v>
      </c>
      <c r="D285" s="13" t="s">
        <v>0</v>
      </c>
      <c r="E285" s="12" t="s">
        <v>65</v>
      </c>
      <c r="F285" s="3">
        <v>0</v>
      </c>
      <c r="G285" s="502"/>
      <c r="H285" s="502"/>
      <c r="I285" s="110" t="s">
        <v>63</v>
      </c>
    </row>
    <row r="286" spans="1:9" ht="15" customHeight="1">
      <c r="A286" s="55" t="s">
        <v>36</v>
      </c>
      <c r="B286" s="67">
        <v>39693</v>
      </c>
      <c r="C286" s="128" t="s">
        <v>27</v>
      </c>
      <c r="D286" s="13" t="s">
        <v>0</v>
      </c>
      <c r="E286" s="12" t="s">
        <v>65</v>
      </c>
      <c r="F286" s="3">
        <v>0</v>
      </c>
      <c r="G286" s="502"/>
      <c r="H286" s="502"/>
      <c r="I286" s="110" t="s">
        <v>63</v>
      </c>
    </row>
    <row r="287" spans="1:9" ht="15" customHeight="1">
      <c r="A287" s="55" t="s">
        <v>36</v>
      </c>
      <c r="B287" s="67">
        <v>39783</v>
      </c>
      <c r="C287" s="128" t="s">
        <v>27</v>
      </c>
      <c r="D287" s="13" t="s">
        <v>0</v>
      </c>
      <c r="E287" s="12" t="s">
        <v>65</v>
      </c>
      <c r="F287" s="3">
        <v>0</v>
      </c>
      <c r="G287" s="502"/>
      <c r="H287" s="502"/>
      <c r="I287" s="110" t="s">
        <v>63</v>
      </c>
    </row>
    <row r="288" spans="1:9" ht="15" customHeight="1">
      <c r="A288" s="55" t="s">
        <v>36</v>
      </c>
      <c r="B288" s="67">
        <v>39825</v>
      </c>
      <c r="C288" s="128" t="s">
        <v>27</v>
      </c>
      <c r="D288" s="13" t="s">
        <v>0</v>
      </c>
      <c r="E288" s="12" t="s">
        <v>65</v>
      </c>
      <c r="F288" s="3">
        <v>0</v>
      </c>
      <c r="G288" s="502"/>
      <c r="H288" s="502"/>
      <c r="I288" s="110" t="s">
        <v>63</v>
      </c>
    </row>
    <row r="289" spans="1:9" ht="15" customHeight="1">
      <c r="A289" s="55" t="s">
        <v>36</v>
      </c>
      <c r="B289" s="67">
        <v>39930</v>
      </c>
      <c r="C289" s="128" t="s">
        <v>27</v>
      </c>
      <c r="D289" s="13" t="s">
        <v>0</v>
      </c>
      <c r="E289" s="12" t="s">
        <v>65</v>
      </c>
      <c r="F289" s="3">
        <v>0</v>
      </c>
      <c r="G289" s="502"/>
      <c r="H289" s="502"/>
      <c r="I289" s="110" t="s">
        <v>63</v>
      </c>
    </row>
    <row r="290" spans="1:9" ht="15" customHeight="1">
      <c r="A290" s="55" t="s">
        <v>36</v>
      </c>
      <c r="B290" s="67">
        <v>40005</v>
      </c>
      <c r="C290" s="128" t="s">
        <v>27</v>
      </c>
      <c r="D290" s="13" t="s">
        <v>0</v>
      </c>
      <c r="E290" s="12" t="s">
        <v>65</v>
      </c>
      <c r="F290" s="3">
        <v>0</v>
      </c>
      <c r="G290" s="502"/>
      <c r="H290" s="502"/>
      <c r="I290" s="110" t="s">
        <v>63</v>
      </c>
    </row>
    <row r="291" spans="1:9" ht="15" customHeight="1">
      <c r="A291" s="55" t="s">
        <v>36</v>
      </c>
      <c r="B291" s="67">
        <v>40046</v>
      </c>
      <c r="C291" s="128" t="s">
        <v>27</v>
      </c>
      <c r="D291" s="13" t="s">
        <v>0</v>
      </c>
      <c r="E291" s="12" t="s">
        <v>65</v>
      </c>
      <c r="F291" s="3">
        <v>0</v>
      </c>
      <c r="G291" s="502"/>
      <c r="H291" s="502"/>
      <c r="I291" s="110" t="s">
        <v>63</v>
      </c>
    </row>
    <row r="292" spans="1:9" ht="15" customHeight="1">
      <c r="A292" s="41" t="s">
        <v>36</v>
      </c>
      <c r="B292" s="67">
        <v>40115</v>
      </c>
      <c r="C292" s="128" t="s">
        <v>27</v>
      </c>
      <c r="D292" s="13" t="s">
        <v>0</v>
      </c>
      <c r="E292" s="12" t="s">
        <v>65</v>
      </c>
      <c r="F292" s="3">
        <v>0</v>
      </c>
      <c r="G292" s="503"/>
      <c r="H292" s="503"/>
      <c r="I292" s="110" t="s">
        <v>63</v>
      </c>
    </row>
    <row r="293" spans="1:9" ht="15" customHeight="1">
      <c r="A293" s="16" t="s">
        <v>37</v>
      </c>
      <c r="B293" s="18">
        <v>39475</v>
      </c>
      <c r="C293" s="315" t="s">
        <v>27</v>
      </c>
      <c r="D293" s="13" t="s">
        <v>0</v>
      </c>
      <c r="E293" s="12" t="s">
        <v>65</v>
      </c>
      <c r="F293" s="3">
        <v>0</v>
      </c>
      <c r="G293" s="501">
        <f>0/5</f>
        <v>0</v>
      </c>
      <c r="H293" s="501">
        <f>0/5</f>
        <v>0</v>
      </c>
      <c r="I293" s="110" t="s">
        <v>63</v>
      </c>
    </row>
    <row r="294" spans="1:9" ht="15" customHeight="1">
      <c r="A294" s="16" t="s">
        <v>37</v>
      </c>
      <c r="B294" s="18">
        <v>39517</v>
      </c>
      <c r="C294" s="315" t="s">
        <v>27</v>
      </c>
      <c r="D294" s="13" t="s">
        <v>0</v>
      </c>
      <c r="E294" s="12" t="s">
        <v>65</v>
      </c>
      <c r="F294" s="3">
        <v>0</v>
      </c>
      <c r="G294" s="502"/>
      <c r="H294" s="502"/>
      <c r="I294" s="110" t="s">
        <v>63</v>
      </c>
    </row>
    <row r="295" spans="1:9" ht="15" customHeight="1">
      <c r="A295" s="16" t="s">
        <v>37</v>
      </c>
      <c r="B295" s="18">
        <v>39564</v>
      </c>
      <c r="C295" s="315" t="s">
        <v>27</v>
      </c>
      <c r="D295" s="13" t="s">
        <v>0</v>
      </c>
      <c r="E295" s="12" t="s">
        <v>65</v>
      </c>
      <c r="F295" s="3">
        <v>0</v>
      </c>
      <c r="G295" s="502"/>
      <c r="H295" s="502"/>
      <c r="I295" s="110" t="s">
        <v>63</v>
      </c>
    </row>
    <row r="296" spans="1:9" ht="15" customHeight="1">
      <c r="A296" s="16" t="s">
        <v>37</v>
      </c>
      <c r="B296" s="18">
        <v>39602</v>
      </c>
      <c r="C296" s="315" t="s">
        <v>27</v>
      </c>
      <c r="D296" s="13" t="s">
        <v>0</v>
      </c>
      <c r="E296" s="12" t="s">
        <v>65</v>
      </c>
      <c r="F296" s="3">
        <v>0</v>
      </c>
      <c r="G296" s="502"/>
      <c r="H296" s="502"/>
      <c r="I296" s="110" t="s">
        <v>63</v>
      </c>
    </row>
    <row r="297" spans="1:9" ht="15" customHeight="1">
      <c r="A297" s="48" t="s">
        <v>37</v>
      </c>
      <c r="B297" s="25">
        <v>39659</v>
      </c>
      <c r="C297" s="315" t="s">
        <v>27</v>
      </c>
      <c r="D297" s="13" t="s">
        <v>0</v>
      </c>
      <c r="E297" s="12" t="s">
        <v>65</v>
      </c>
      <c r="F297" s="3">
        <v>0</v>
      </c>
      <c r="G297" s="503"/>
      <c r="H297" s="503"/>
      <c r="I297" s="110" t="s">
        <v>63</v>
      </c>
    </row>
    <row r="298" spans="1:9" ht="15" customHeight="1">
      <c r="A298" s="38" t="s">
        <v>38</v>
      </c>
      <c r="B298" s="17">
        <v>39476</v>
      </c>
      <c r="C298" s="315" t="s">
        <v>27</v>
      </c>
      <c r="D298" s="12" t="s">
        <v>0</v>
      </c>
      <c r="E298" s="12" t="s">
        <v>65</v>
      </c>
      <c r="F298" s="3">
        <v>0</v>
      </c>
      <c r="G298" s="501">
        <f>0/3</f>
        <v>0</v>
      </c>
      <c r="H298" s="501">
        <f>0/3</f>
        <v>0</v>
      </c>
      <c r="I298" s="110" t="s">
        <v>63</v>
      </c>
    </row>
    <row r="299" spans="1:9" ht="15" customHeight="1">
      <c r="A299" s="21" t="s">
        <v>38</v>
      </c>
      <c r="B299" s="17">
        <v>39477</v>
      </c>
      <c r="C299" s="315" t="s">
        <v>27</v>
      </c>
      <c r="D299" s="13" t="s">
        <v>0</v>
      </c>
      <c r="E299" s="12" t="s">
        <v>65</v>
      </c>
      <c r="F299" s="3">
        <v>0</v>
      </c>
      <c r="G299" s="502"/>
      <c r="H299" s="502">
        <v>0</v>
      </c>
      <c r="I299" s="110" t="s">
        <v>63</v>
      </c>
    </row>
    <row r="300" spans="1:9" ht="15" customHeight="1">
      <c r="A300" s="38" t="s">
        <v>38</v>
      </c>
      <c r="B300" s="68">
        <v>39823</v>
      </c>
      <c r="C300" s="127" t="s">
        <v>27</v>
      </c>
      <c r="D300" s="13" t="s">
        <v>0</v>
      </c>
      <c r="E300" s="12" t="s">
        <v>65</v>
      </c>
      <c r="F300" s="3">
        <v>0</v>
      </c>
      <c r="G300" s="503"/>
      <c r="H300" s="503"/>
      <c r="I300" s="110" t="s">
        <v>63</v>
      </c>
    </row>
    <row r="301" spans="1:9" ht="15" customHeight="1">
      <c r="A301" s="8" t="s">
        <v>179</v>
      </c>
      <c r="B301" s="18">
        <v>39477</v>
      </c>
      <c r="C301" s="315" t="s">
        <v>27</v>
      </c>
      <c r="D301" s="13" t="s">
        <v>0</v>
      </c>
      <c r="E301" s="12" t="s">
        <v>65</v>
      </c>
      <c r="F301" s="3">
        <v>0</v>
      </c>
      <c r="G301" s="501">
        <f>0/9</f>
        <v>0</v>
      </c>
      <c r="H301" s="501">
        <f>0/9</f>
        <v>0</v>
      </c>
      <c r="I301" s="110" t="s">
        <v>63</v>
      </c>
    </row>
    <row r="302" spans="1:9" ht="15" customHeight="1">
      <c r="A302" s="21" t="s">
        <v>179</v>
      </c>
      <c r="B302" s="18">
        <v>39505</v>
      </c>
      <c r="C302" s="315" t="s">
        <v>27</v>
      </c>
      <c r="D302" s="13" t="s">
        <v>0</v>
      </c>
      <c r="E302" s="12" t="s">
        <v>65</v>
      </c>
      <c r="F302" s="5">
        <v>0</v>
      </c>
      <c r="G302" s="502"/>
      <c r="H302" s="502"/>
      <c r="I302" s="110" t="s">
        <v>63</v>
      </c>
    </row>
    <row r="303" spans="1:9" ht="15" customHeight="1">
      <c r="A303" s="55" t="s">
        <v>179</v>
      </c>
      <c r="B303" s="25">
        <v>39643</v>
      </c>
      <c r="C303" s="128" t="s">
        <v>27</v>
      </c>
      <c r="D303" s="50" t="s">
        <v>0</v>
      </c>
      <c r="E303" s="26" t="s">
        <v>65</v>
      </c>
      <c r="F303" s="27">
        <v>0</v>
      </c>
      <c r="G303" s="502"/>
      <c r="H303" s="502"/>
      <c r="I303" s="110" t="s">
        <v>63</v>
      </c>
    </row>
    <row r="304" spans="1:9" ht="15" customHeight="1">
      <c r="A304" s="55" t="s">
        <v>179</v>
      </c>
      <c r="B304" s="25">
        <v>39673</v>
      </c>
      <c r="C304" s="128" t="s">
        <v>27</v>
      </c>
      <c r="D304" s="50" t="s">
        <v>0</v>
      </c>
      <c r="E304" s="26" t="s">
        <v>65</v>
      </c>
      <c r="F304" s="27">
        <v>0</v>
      </c>
      <c r="G304" s="502"/>
      <c r="H304" s="502"/>
      <c r="I304" s="110" t="s">
        <v>63</v>
      </c>
    </row>
    <row r="305" spans="1:9" ht="15" customHeight="1">
      <c r="A305" s="55" t="s">
        <v>179</v>
      </c>
      <c r="B305" s="25">
        <v>39703</v>
      </c>
      <c r="C305" s="128" t="s">
        <v>27</v>
      </c>
      <c r="D305" s="50" t="s">
        <v>0</v>
      </c>
      <c r="E305" s="26" t="s">
        <v>65</v>
      </c>
      <c r="F305" s="27">
        <v>0</v>
      </c>
      <c r="G305" s="502"/>
      <c r="H305" s="502"/>
      <c r="I305" s="110" t="s">
        <v>63</v>
      </c>
    </row>
    <row r="306" spans="1:9" ht="15" customHeight="1">
      <c r="A306" s="55" t="s">
        <v>179</v>
      </c>
      <c r="B306" s="25">
        <v>39732</v>
      </c>
      <c r="C306" s="128" t="s">
        <v>27</v>
      </c>
      <c r="D306" s="50" t="s">
        <v>0</v>
      </c>
      <c r="E306" s="26" t="s">
        <v>65</v>
      </c>
      <c r="F306" s="27">
        <v>0</v>
      </c>
      <c r="G306" s="502"/>
      <c r="H306" s="502"/>
      <c r="I306" s="110" t="s">
        <v>63</v>
      </c>
    </row>
    <row r="307" spans="1:9" ht="15" customHeight="1">
      <c r="A307" s="55" t="s">
        <v>179</v>
      </c>
      <c r="B307" s="68">
        <v>39844</v>
      </c>
      <c r="C307" s="127" t="s">
        <v>27</v>
      </c>
      <c r="D307" s="50" t="s">
        <v>0</v>
      </c>
      <c r="E307" s="26" t="s">
        <v>65</v>
      </c>
      <c r="F307" s="27">
        <v>0</v>
      </c>
      <c r="G307" s="502"/>
      <c r="H307" s="502"/>
      <c r="I307" s="110" t="s">
        <v>63</v>
      </c>
    </row>
    <row r="308" spans="1:9" ht="15" customHeight="1">
      <c r="A308" s="55" t="s">
        <v>179</v>
      </c>
      <c r="B308" s="68">
        <v>39872</v>
      </c>
      <c r="C308" s="127" t="s">
        <v>27</v>
      </c>
      <c r="D308" s="50" t="s">
        <v>0</v>
      </c>
      <c r="E308" s="26" t="s">
        <v>65</v>
      </c>
      <c r="F308" s="27">
        <v>0</v>
      </c>
      <c r="G308" s="502"/>
      <c r="H308" s="502"/>
      <c r="I308" s="110" t="s">
        <v>63</v>
      </c>
    </row>
    <row r="309" spans="1:9" ht="15" customHeight="1">
      <c r="A309" s="54" t="s">
        <v>179</v>
      </c>
      <c r="B309" s="68">
        <v>39984</v>
      </c>
      <c r="C309" s="127" t="s">
        <v>27</v>
      </c>
      <c r="D309" s="50" t="s">
        <v>0</v>
      </c>
      <c r="E309" s="26" t="s">
        <v>65</v>
      </c>
      <c r="F309" s="27">
        <v>0</v>
      </c>
      <c r="G309" s="503"/>
      <c r="H309" s="503"/>
      <c r="I309" s="110" t="s">
        <v>63</v>
      </c>
    </row>
    <row r="310" spans="1:9" ht="15" customHeight="1">
      <c r="A310" s="21" t="s">
        <v>19</v>
      </c>
      <c r="B310" s="17">
        <v>39478</v>
      </c>
      <c r="C310" s="315" t="s">
        <v>83</v>
      </c>
      <c r="D310" s="13" t="s">
        <v>0</v>
      </c>
      <c r="E310" s="12" t="s">
        <v>65</v>
      </c>
      <c r="F310" s="3">
        <v>0</v>
      </c>
      <c r="G310" s="60">
        <v>0</v>
      </c>
      <c r="H310" s="60">
        <v>0</v>
      </c>
      <c r="I310" s="110" t="s">
        <v>63</v>
      </c>
    </row>
    <row r="311" spans="1:9" ht="15" customHeight="1">
      <c r="A311" s="14" t="s">
        <v>4</v>
      </c>
      <c r="B311" s="18">
        <v>39478</v>
      </c>
      <c r="C311" s="133" t="s">
        <v>402</v>
      </c>
      <c r="D311" s="12" t="s">
        <v>0</v>
      </c>
      <c r="E311" s="12" t="s">
        <v>65</v>
      </c>
      <c r="F311" s="3">
        <v>0</v>
      </c>
      <c r="G311" s="501">
        <f>0/2</f>
        <v>0</v>
      </c>
      <c r="H311" s="501">
        <f>0/2</f>
        <v>0</v>
      </c>
      <c r="I311" s="110" t="s">
        <v>63</v>
      </c>
    </row>
    <row r="312" spans="1:9" ht="15" customHeight="1">
      <c r="A312" s="15" t="s">
        <v>4</v>
      </c>
      <c r="B312" s="18">
        <v>39502</v>
      </c>
      <c r="C312" s="133" t="s">
        <v>402</v>
      </c>
      <c r="D312" s="12" t="s">
        <v>0</v>
      </c>
      <c r="E312" s="12" t="s">
        <v>65</v>
      </c>
      <c r="F312" s="3">
        <v>0</v>
      </c>
      <c r="G312" s="502"/>
      <c r="H312" s="503"/>
      <c r="I312" s="110" t="s">
        <v>63</v>
      </c>
    </row>
    <row r="313" spans="1:9" ht="15" customHeight="1">
      <c r="A313" s="312" t="s">
        <v>39</v>
      </c>
      <c r="B313" s="313">
        <v>39480</v>
      </c>
      <c r="C313" s="322" t="s">
        <v>27</v>
      </c>
      <c r="D313" s="309" t="s">
        <v>47</v>
      </c>
      <c r="E313" s="309" t="s">
        <v>50</v>
      </c>
      <c r="F313" s="310">
        <v>1</v>
      </c>
      <c r="G313" s="504">
        <f>1/7</f>
        <v>0.14285714285714285</v>
      </c>
      <c r="H313" s="56">
        <f>0/7</f>
        <v>0</v>
      </c>
      <c r="I313" s="314" t="s">
        <v>52</v>
      </c>
    </row>
    <row r="314" spans="1:9" ht="15" customHeight="1">
      <c r="A314" s="21" t="s">
        <v>39</v>
      </c>
      <c r="B314" s="17">
        <v>39567</v>
      </c>
      <c r="C314" s="315" t="s">
        <v>27</v>
      </c>
      <c r="D314" s="12" t="s">
        <v>0</v>
      </c>
      <c r="E314" s="12" t="s">
        <v>65</v>
      </c>
      <c r="F314" s="3">
        <v>0</v>
      </c>
      <c r="G314" s="505"/>
      <c r="H314" s="188"/>
      <c r="I314" s="110" t="s">
        <v>63</v>
      </c>
    </row>
    <row r="315" spans="1:9" ht="15" customHeight="1">
      <c r="A315" s="21" t="s">
        <v>39</v>
      </c>
      <c r="B315" s="17">
        <v>39608</v>
      </c>
      <c r="C315" s="315" t="s">
        <v>27</v>
      </c>
      <c r="D315" s="12" t="s">
        <v>0</v>
      </c>
      <c r="E315" s="12" t="s">
        <v>65</v>
      </c>
      <c r="F315" s="3">
        <v>0</v>
      </c>
      <c r="G315" s="505"/>
      <c r="H315" s="188"/>
      <c r="I315" s="110" t="s">
        <v>63</v>
      </c>
    </row>
    <row r="316" spans="1:9" ht="15" customHeight="1">
      <c r="A316" s="21" t="s">
        <v>39</v>
      </c>
      <c r="B316" s="17">
        <v>39653</v>
      </c>
      <c r="C316" s="315" t="s">
        <v>27</v>
      </c>
      <c r="D316" s="12" t="s">
        <v>0</v>
      </c>
      <c r="E316" s="12" t="s">
        <v>65</v>
      </c>
      <c r="F316" s="3">
        <v>0</v>
      </c>
      <c r="G316" s="505"/>
      <c r="H316" s="188"/>
      <c r="I316" s="110" t="s">
        <v>63</v>
      </c>
    </row>
    <row r="317" spans="1:9" ht="15" customHeight="1">
      <c r="A317" s="21" t="s">
        <v>39</v>
      </c>
      <c r="B317" s="17">
        <v>39695</v>
      </c>
      <c r="C317" s="315" t="s">
        <v>27</v>
      </c>
      <c r="D317" s="12" t="s">
        <v>0</v>
      </c>
      <c r="E317" s="12" t="s">
        <v>65</v>
      </c>
      <c r="F317" s="3">
        <v>0</v>
      </c>
      <c r="G317" s="505"/>
      <c r="H317" s="188"/>
      <c r="I317" s="110" t="s">
        <v>63</v>
      </c>
    </row>
    <row r="318" spans="1:9" ht="15" customHeight="1">
      <c r="A318" s="21" t="s">
        <v>39</v>
      </c>
      <c r="B318" s="141">
        <v>40463</v>
      </c>
      <c r="C318" s="142" t="s">
        <v>27</v>
      </c>
      <c r="D318" s="12" t="s">
        <v>0</v>
      </c>
      <c r="E318" s="12" t="s">
        <v>65</v>
      </c>
      <c r="F318" s="3">
        <v>0</v>
      </c>
      <c r="G318" s="505"/>
      <c r="H318" s="188"/>
      <c r="I318" s="110" t="s">
        <v>63</v>
      </c>
    </row>
    <row r="319" spans="1:9" ht="15" customHeight="1">
      <c r="A319" s="154" t="s">
        <v>39</v>
      </c>
      <c r="B319" s="363">
        <v>40594</v>
      </c>
      <c r="C319" s="364" t="s">
        <v>27</v>
      </c>
      <c r="D319" s="83" t="s">
        <v>0</v>
      </c>
      <c r="E319" s="83" t="s">
        <v>65</v>
      </c>
      <c r="F319" s="5">
        <v>0</v>
      </c>
      <c r="G319" s="505"/>
      <c r="H319" s="188">
        <v>0</v>
      </c>
      <c r="I319" s="110" t="s">
        <v>63</v>
      </c>
    </row>
    <row r="320" spans="1:9" ht="15" customHeight="1">
      <c r="A320" s="308" t="s">
        <v>40</v>
      </c>
      <c r="B320" s="313">
        <v>39482</v>
      </c>
      <c r="C320" s="322" t="s">
        <v>27</v>
      </c>
      <c r="D320" s="309" t="s">
        <v>47</v>
      </c>
      <c r="E320" s="309" t="s">
        <v>50</v>
      </c>
      <c r="F320" s="366">
        <v>1</v>
      </c>
      <c r="G320" s="504">
        <f>1/38</f>
        <v>0.02631578947368421</v>
      </c>
      <c r="H320" s="501">
        <f>0/38</f>
        <v>0</v>
      </c>
      <c r="I320" s="311" t="s">
        <v>52</v>
      </c>
    </row>
    <row r="321" spans="1:9" ht="15" customHeight="1">
      <c r="A321" s="16" t="s">
        <v>40</v>
      </c>
      <c r="B321" s="18">
        <v>39522</v>
      </c>
      <c r="C321" s="315" t="s">
        <v>27</v>
      </c>
      <c r="D321" s="12" t="s">
        <v>0</v>
      </c>
      <c r="E321" s="12" t="s">
        <v>65</v>
      </c>
      <c r="F321" s="3">
        <v>0</v>
      </c>
      <c r="G321" s="505"/>
      <c r="H321" s="502"/>
      <c r="I321" s="113" t="s">
        <v>63</v>
      </c>
    </row>
    <row r="322" spans="1:9" ht="15" customHeight="1">
      <c r="A322" s="16" t="s">
        <v>40</v>
      </c>
      <c r="B322" s="18">
        <v>39563</v>
      </c>
      <c r="C322" s="315" t="s">
        <v>27</v>
      </c>
      <c r="D322" s="12" t="s">
        <v>0</v>
      </c>
      <c r="E322" s="12" t="s">
        <v>65</v>
      </c>
      <c r="F322" s="3">
        <v>0</v>
      </c>
      <c r="G322" s="505"/>
      <c r="H322" s="502"/>
      <c r="I322" s="113" t="s">
        <v>63</v>
      </c>
    </row>
    <row r="323" spans="1:9" ht="15" customHeight="1">
      <c r="A323" s="16" t="s">
        <v>40</v>
      </c>
      <c r="B323" s="18">
        <v>39605</v>
      </c>
      <c r="C323" s="315" t="s">
        <v>27</v>
      </c>
      <c r="D323" s="12" t="s">
        <v>0</v>
      </c>
      <c r="E323" s="12" t="s">
        <v>65</v>
      </c>
      <c r="F323" s="3">
        <v>0</v>
      </c>
      <c r="G323" s="505"/>
      <c r="H323" s="502"/>
      <c r="I323" s="113" t="s">
        <v>63</v>
      </c>
    </row>
    <row r="324" spans="1:9" ht="15" customHeight="1">
      <c r="A324" s="16" t="s">
        <v>40</v>
      </c>
      <c r="B324" s="18">
        <v>39605</v>
      </c>
      <c r="C324" s="315" t="s">
        <v>27</v>
      </c>
      <c r="D324" s="12" t="s">
        <v>0</v>
      </c>
      <c r="E324" s="12" t="s">
        <v>65</v>
      </c>
      <c r="F324" s="3">
        <v>0</v>
      </c>
      <c r="G324" s="505"/>
      <c r="H324" s="502"/>
      <c r="I324" s="113" t="s">
        <v>63</v>
      </c>
    </row>
    <row r="325" spans="1:9" ht="15" customHeight="1">
      <c r="A325" s="16" t="s">
        <v>40</v>
      </c>
      <c r="B325" s="18">
        <v>39689</v>
      </c>
      <c r="C325" s="315" t="s">
        <v>27</v>
      </c>
      <c r="D325" s="12" t="s">
        <v>0</v>
      </c>
      <c r="E325" s="12" t="s">
        <v>65</v>
      </c>
      <c r="F325" s="3">
        <v>0</v>
      </c>
      <c r="G325" s="505"/>
      <c r="H325" s="502"/>
      <c r="I325" s="113" t="s">
        <v>63</v>
      </c>
    </row>
    <row r="326" spans="1:9" ht="15" customHeight="1">
      <c r="A326" s="16" t="s">
        <v>40</v>
      </c>
      <c r="B326" s="18">
        <v>39731</v>
      </c>
      <c r="C326" s="315" t="s">
        <v>27</v>
      </c>
      <c r="D326" s="12" t="s">
        <v>0</v>
      </c>
      <c r="E326" s="12" t="s">
        <v>65</v>
      </c>
      <c r="F326" s="3">
        <v>0</v>
      </c>
      <c r="G326" s="505"/>
      <c r="H326" s="502"/>
      <c r="I326" s="113" t="s">
        <v>63</v>
      </c>
    </row>
    <row r="327" spans="1:9" ht="15" customHeight="1">
      <c r="A327" s="35" t="s">
        <v>40</v>
      </c>
      <c r="B327" s="68">
        <v>39773</v>
      </c>
      <c r="C327" s="127" t="s">
        <v>27</v>
      </c>
      <c r="D327" s="12" t="s">
        <v>0</v>
      </c>
      <c r="E327" s="12" t="s">
        <v>65</v>
      </c>
      <c r="F327" s="3">
        <v>0</v>
      </c>
      <c r="G327" s="505"/>
      <c r="H327" s="502"/>
      <c r="I327" s="113" t="s">
        <v>63</v>
      </c>
    </row>
    <row r="328" spans="1:9" ht="15" customHeight="1">
      <c r="A328" s="35" t="s">
        <v>40</v>
      </c>
      <c r="B328" s="68">
        <v>39815</v>
      </c>
      <c r="C328" s="127" t="s">
        <v>27</v>
      </c>
      <c r="D328" s="12" t="s">
        <v>0</v>
      </c>
      <c r="E328" s="12" t="s">
        <v>65</v>
      </c>
      <c r="F328" s="3">
        <v>0</v>
      </c>
      <c r="G328" s="505"/>
      <c r="H328" s="502"/>
      <c r="I328" s="113" t="s">
        <v>63</v>
      </c>
    </row>
    <row r="329" spans="1:9" ht="15" customHeight="1">
      <c r="A329" s="35" t="s">
        <v>40</v>
      </c>
      <c r="B329" s="68">
        <v>39857</v>
      </c>
      <c r="C329" s="127" t="s">
        <v>27</v>
      </c>
      <c r="D329" s="12" t="s">
        <v>0</v>
      </c>
      <c r="E329" s="12" t="s">
        <v>65</v>
      </c>
      <c r="F329" s="3">
        <v>0</v>
      </c>
      <c r="G329" s="505"/>
      <c r="H329" s="502"/>
      <c r="I329" s="113" t="s">
        <v>63</v>
      </c>
    </row>
    <row r="330" spans="1:9" ht="15" customHeight="1">
      <c r="A330" s="35" t="s">
        <v>40</v>
      </c>
      <c r="B330" s="68">
        <v>39898</v>
      </c>
      <c r="C330" s="127" t="s">
        <v>27</v>
      </c>
      <c r="D330" s="12" t="s">
        <v>0</v>
      </c>
      <c r="E330" s="12" t="s">
        <v>65</v>
      </c>
      <c r="F330" s="3">
        <v>0</v>
      </c>
      <c r="G330" s="505"/>
      <c r="H330" s="502"/>
      <c r="I330" s="113" t="s">
        <v>63</v>
      </c>
    </row>
    <row r="331" spans="1:9" ht="15" customHeight="1">
      <c r="A331" s="35" t="s">
        <v>40</v>
      </c>
      <c r="B331" s="68">
        <v>39940</v>
      </c>
      <c r="C331" s="127" t="s">
        <v>27</v>
      </c>
      <c r="D331" s="12" t="s">
        <v>0</v>
      </c>
      <c r="E331" s="12" t="s">
        <v>65</v>
      </c>
      <c r="F331" s="3">
        <v>0</v>
      </c>
      <c r="G331" s="505"/>
      <c r="H331" s="502"/>
      <c r="I331" s="113" t="s">
        <v>63</v>
      </c>
    </row>
    <row r="332" spans="1:9" ht="15" customHeight="1">
      <c r="A332" s="24" t="s">
        <v>40</v>
      </c>
      <c r="B332" s="25">
        <v>39982</v>
      </c>
      <c r="C332" s="128" t="s">
        <v>27</v>
      </c>
      <c r="D332" s="12" t="s">
        <v>0</v>
      </c>
      <c r="E332" s="12" t="s">
        <v>65</v>
      </c>
      <c r="F332" s="3">
        <v>0</v>
      </c>
      <c r="G332" s="505"/>
      <c r="H332" s="502"/>
      <c r="I332" s="113" t="s">
        <v>63</v>
      </c>
    </row>
    <row r="333" spans="1:9" ht="15" customHeight="1">
      <c r="A333" s="24" t="s">
        <v>40</v>
      </c>
      <c r="B333" s="25">
        <v>40024</v>
      </c>
      <c r="C333" s="128" t="s">
        <v>27</v>
      </c>
      <c r="D333" s="12" t="s">
        <v>0</v>
      </c>
      <c r="E333" s="12" t="s">
        <v>65</v>
      </c>
      <c r="F333" s="3">
        <v>0</v>
      </c>
      <c r="G333" s="505"/>
      <c r="H333" s="502"/>
      <c r="I333" s="113" t="s">
        <v>63</v>
      </c>
    </row>
    <row r="334" spans="1:9" ht="15" customHeight="1">
      <c r="A334" s="24" t="s">
        <v>40</v>
      </c>
      <c r="B334" s="25">
        <v>40066</v>
      </c>
      <c r="C334" s="128" t="s">
        <v>27</v>
      </c>
      <c r="D334" s="12" t="s">
        <v>0</v>
      </c>
      <c r="E334" s="12" t="s">
        <v>65</v>
      </c>
      <c r="F334" s="3">
        <v>0</v>
      </c>
      <c r="G334" s="505"/>
      <c r="H334" s="502"/>
      <c r="I334" s="113" t="s">
        <v>63</v>
      </c>
    </row>
    <row r="335" spans="1:9" ht="15" customHeight="1">
      <c r="A335" s="24" t="s">
        <v>40</v>
      </c>
      <c r="B335" s="25">
        <v>40108</v>
      </c>
      <c r="C335" s="128" t="s">
        <v>27</v>
      </c>
      <c r="D335" s="12" t="s">
        <v>0</v>
      </c>
      <c r="E335" s="12" t="s">
        <v>65</v>
      </c>
      <c r="F335" s="3">
        <v>0</v>
      </c>
      <c r="G335" s="505"/>
      <c r="H335" s="502"/>
      <c r="I335" s="113" t="s">
        <v>63</v>
      </c>
    </row>
    <row r="336" spans="1:9" ht="15" customHeight="1">
      <c r="A336" s="24" t="s">
        <v>40</v>
      </c>
      <c r="B336" s="25">
        <v>40150</v>
      </c>
      <c r="C336" s="128" t="s">
        <v>27</v>
      </c>
      <c r="D336" s="12" t="s">
        <v>0</v>
      </c>
      <c r="E336" s="12" t="s">
        <v>65</v>
      </c>
      <c r="F336" s="3">
        <v>0</v>
      </c>
      <c r="G336" s="505"/>
      <c r="H336" s="502"/>
      <c r="I336" s="113" t="s">
        <v>63</v>
      </c>
    </row>
    <row r="337" spans="1:9" ht="15" customHeight="1">
      <c r="A337" s="24" t="s">
        <v>40</v>
      </c>
      <c r="B337" s="25">
        <v>40199</v>
      </c>
      <c r="C337" s="128" t="s">
        <v>27</v>
      </c>
      <c r="D337" s="12" t="s">
        <v>0</v>
      </c>
      <c r="E337" s="12" t="s">
        <v>65</v>
      </c>
      <c r="F337" s="3">
        <v>0</v>
      </c>
      <c r="G337" s="505"/>
      <c r="H337" s="502"/>
      <c r="I337" s="113" t="s">
        <v>63</v>
      </c>
    </row>
    <row r="338" spans="1:9" ht="15" customHeight="1">
      <c r="A338" s="24" t="s">
        <v>40</v>
      </c>
      <c r="B338" s="25">
        <v>40241</v>
      </c>
      <c r="C338" s="128" t="s">
        <v>27</v>
      </c>
      <c r="D338" s="12" t="s">
        <v>0</v>
      </c>
      <c r="E338" s="12" t="s">
        <v>65</v>
      </c>
      <c r="F338" s="3">
        <v>0</v>
      </c>
      <c r="G338" s="505"/>
      <c r="H338" s="502"/>
      <c r="I338" s="113" t="s">
        <v>63</v>
      </c>
    </row>
    <row r="339" spans="1:9" ht="15" customHeight="1">
      <c r="A339" s="24" t="s">
        <v>40</v>
      </c>
      <c r="B339" s="25">
        <v>40284</v>
      </c>
      <c r="C339" s="128" t="s">
        <v>27</v>
      </c>
      <c r="D339" s="12" t="s">
        <v>0</v>
      </c>
      <c r="E339" s="12" t="s">
        <v>65</v>
      </c>
      <c r="F339" s="3">
        <v>0</v>
      </c>
      <c r="G339" s="505"/>
      <c r="H339" s="502"/>
      <c r="I339" s="113" t="s">
        <v>63</v>
      </c>
    </row>
    <row r="340" spans="1:9" ht="15" customHeight="1">
      <c r="A340" s="24" t="s">
        <v>40</v>
      </c>
      <c r="B340" s="25">
        <v>40325</v>
      </c>
      <c r="C340" s="128" t="s">
        <v>27</v>
      </c>
      <c r="D340" s="12" t="s">
        <v>0</v>
      </c>
      <c r="E340" s="12" t="s">
        <v>65</v>
      </c>
      <c r="F340" s="3">
        <v>0</v>
      </c>
      <c r="G340" s="505"/>
      <c r="H340" s="502"/>
      <c r="I340" s="113" t="s">
        <v>63</v>
      </c>
    </row>
    <row r="341" spans="1:9" ht="15" customHeight="1">
      <c r="A341" s="24" t="s">
        <v>40</v>
      </c>
      <c r="B341" s="25">
        <v>40410</v>
      </c>
      <c r="C341" s="128" t="s">
        <v>27</v>
      </c>
      <c r="D341" s="12" t="s">
        <v>0</v>
      </c>
      <c r="E341" s="12" t="s">
        <v>65</v>
      </c>
      <c r="F341" s="3">
        <v>0</v>
      </c>
      <c r="G341" s="505"/>
      <c r="H341" s="502"/>
      <c r="I341" s="113" t="s">
        <v>63</v>
      </c>
    </row>
    <row r="342" spans="1:9" ht="15" customHeight="1">
      <c r="A342" s="24" t="s">
        <v>40</v>
      </c>
      <c r="B342" s="151">
        <v>40451</v>
      </c>
      <c r="C342" s="142" t="s">
        <v>27</v>
      </c>
      <c r="D342" s="12" t="s">
        <v>0</v>
      </c>
      <c r="E342" s="12" t="s">
        <v>65</v>
      </c>
      <c r="F342" s="3">
        <v>0</v>
      </c>
      <c r="G342" s="505"/>
      <c r="H342" s="502"/>
      <c r="I342" s="113" t="s">
        <v>63</v>
      </c>
    </row>
    <row r="343" spans="1:9" ht="15" customHeight="1">
      <c r="A343" s="172" t="s">
        <v>40</v>
      </c>
      <c r="B343" s="151">
        <v>40493</v>
      </c>
      <c r="C343" s="142" t="s">
        <v>27</v>
      </c>
      <c r="D343" s="12" t="s">
        <v>0</v>
      </c>
      <c r="E343" s="12" t="s">
        <v>65</v>
      </c>
      <c r="F343" s="3">
        <v>0</v>
      </c>
      <c r="G343" s="505"/>
      <c r="H343" s="502"/>
      <c r="I343" s="113" t="s">
        <v>63</v>
      </c>
    </row>
    <row r="344" spans="1:9" ht="15" customHeight="1">
      <c r="A344" s="172" t="s">
        <v>40</v>
      </c>
      <c r="B344" s="151">
        <v>40535</v>
      </c>
      <c r="C344" s="142" t="s">
        <v>27</v>
      </c>
      <c r="D344" s="12" t="s">
        <v>0</v>
      </c>
      <c r="E344" s="12" t="s">
        <v>65</v>
      </c>
      <c r="F344" s="3">
        <v>0</v>
      </c>
      <c r="G344" s="505"/>
      <c r="H344" s="502"/>
      <c r="I344" s="113" t="s">
        <v>63</v>
      </c>
    </row>
    <row r="345" spans="1:9" ht="15" customHeight="1">
      <c r="A345" s="172" t="s">
        <v>40</v>
      </c>
      <c r="B345" s="151">
        <v>40584</v>
      </c>
      <c r="C345" s="142" t="s">
        <v>27</v>
      </c>
      <c r="D345" s="12" t="s">
        <v>0</v>
      </c>
      <c r="E345" s="12" t="s">
        <v>65</v>
      </c>
      <c r="F345" s="3">
        <v>0</v>
      </c>
      <c r="G345" s="505"/>
      <c r="H345" s="502"/>
      <c r="I345" s="113" t="s">
        <v>63</v>
      </c>
    </row>
    <row r="346" spans="1:9" ht="15" customHeight="1">
      <c r="A346" s="172" t="s">
        <v>40</v>
      </c>
      <c r="B346" s="68">
        <v>40627</v>
      </c>
      <c r="C346" s="127" t="s">
        <v>27</v>
      </c>
      <c r="D346" s="12" t="s">
        <v>0</v>
      </c>
      <c r="E346" s="12" t="s">
        <v>65</v>
      </c>
      <c r="F346" s="3">
        <v>0</v>
      </c>
      <c r="G346" s="505"/>
      <c r="H346" s="502"/>
      <c r="I346" s="113" t="s">
        <v>63</v>
      </c>
    </row>
    <row r="347" spans="1:9" ht="15" customHeight="1">
      <c r="A347" s="172" t="s">
        <v>40</v>
      </c>
      <c r="B347" s="68">
        <v>40668</v>
      </c>
      <c r="C347" s="127" t="s">
        <v>27</v>
      </c>
      <c r="D347" s="12" t="s">
        <v>0</v>
      </c>
      <c r="E347" s="12" t="s">
        <v>65</v>
      </c>
      <c r="F347" s="3">
        <v>0</v>
      </c>
      <c r="G347" s="505"/>
      <c r="H347" s="502"/>
      <c r="I347" s="113" t="s">
        <v>63</v>
      </c>
    </row>
    <row r="348" spans="1:9" ht="15" customHeight="1">
      <c r="A348" s="35" t="s">
        <v>40</v>
      </c>
      <c r="B348" s="68">
        <v>40710</v>
      </c>
      <c r="C348" s="127" t="s">
        <v>27</v>
      </c>
      <c r="D348" s="12" t="s">
        <v>0</v>
      </c>
      <c r="E348" s="12" t="s">
        <v>65</v>
      </c>
      <c r="F348" s="3">
        <v>0</v>
      </c>
      <c r="G348" s="505"/>
      <c r="H348" s="502"/>
      <c r="I348" s="113" t="s">
        <v>63</v>
      </c>
    </row>
    <row r="349" spans="1:9" ht="15" customHeight="1">
      <c r="A349" s="35" t="s">
        <v>40</v>
      </c>
      <c r="B349" s="68">
        <v>40711</v>
      </c>
      <c r="C349" s="127" t="s">
        <v>27</v>
      </c>
      <c r="D349" s="12" t="s">
        <v>0</v>
      </c>
      <c r="E349" s="12" t="s">
        <v>65</v>
      </c>
      <c r="F349" s="3">
        <v>0</v>
      </c>
      <c r="G349" s="505"/>
      <c r="H349" s="502"/>
      <c r="I349" s="113" t="s">
        <v>63</v>
      </c>
    </row>
    <row r="350" spans="1:9" ht="15" customHeight="1">
      <c r="A350" s="35" t="s">
        <v>40</v>
      </c>
      <c r="B350" s="68">
        <v>40794</v>
      </c>
      <c r="C350" s="323" t="s">
        <v>27</v>
      </c>
      <c r="D350" s="13" t="s">
        <v>0</v>
      </c>
      <c r="E350" s="12" t="s">
        <v>65</v>
      </c>
      <c r="F350" s="4">
        <v>0</v>
      </c>
      <c r="G350" s="505"/>
      <c r="H350" s="502"/>
      <c r="I350" s="113" t="s">
        <v>63</v>
      </c>
    </row>
    <row r="351" spans="1:9" ht="15" customHeight="1">
      <c r="A351" s="35" t="s">
        <v>40</v>
      </c>
      <c r="B351" s="68">
        <v>40836</v>
      </c>
      <c r="C351" s="125" t="s">
        <v>27</v>
      </c>
      <c r="D351" s="13" t="s">
        <v>0</v>
      </c>
      <c r="E351" s="12" t="s">
        <v>65</v>
      </c>
      <c r="F351" s="4">
        <v>0</v>
      </c>
      <c r="G351" s="505"/>
      <c r="H351" s="502"/>
      <c r="I351" s="113" t="s">
        <v>63</v>
      </c>
    </row>
    <row r="352" spans="1:9" ht="15" customHeight="1">
      <c r="A352" s="35" t="s">
        <v>40</v>
      </c>
      <c r="B352" s="68">
        <v>40879</v>
      </c>
      <c r="C352" s="125" t="s">
        <v>27</v>
      </c>
      <c r="D352" s="13" t="s">
        <v>0</v>
      </c>
      <c r="E352" s="12" t="s">
        <v>65</v>
      </c>
      <c r="F352" s="4">
        <v>0</v>
      </c>
      <c r="G352" s="505"/>
      <c r="H352" s="502"/>
      <c r="I352" s="113" t="s">
        <v>63</v>
      </c>
    </row>
    <row r="353" spans="1:9" ht="15" customHeight="1">
      <c r="A353" s="35" t="s">
        <v>40</v>
      </c>
      <c r="B353" s="68">
        <v>40920</v>
      </c>
      <c r="C353" s="125" t="s">
        <v>27</v>
      </c>
      <c r="D353" s="13" t="s">
        <v>0</v>
      </c>
      <c r="E353" s="12" t="s">
        <v>65</v>
      </c>
      <c r="F353" s="4">
        <v>0</v>
      </c>
      <c r="G353" s="505"/>
      <c r="H353" s="502"/>
      <c r="I353" s="113" t="s">
        <v>63</v>
      </c>
    </row>
    <row r="354" spans="1:9" ht="15" customHeight="1">
      <c r="A354" s="35" t="s">
        <v>40</v>
      </c>
      <c r="B354" s="98">
        <v>40962</v>
      </c>
      <c r="C354" s="471" t="s">
        <v>27</v>
      </c>
      <c r="D354" s="13" t="s">
        <v>0</v>
      </c>
      <c r="E354" s="12" t="s">
        <v>65</v>
      </c>
      <c r="F354" s="4">
        <v>0</v>
      </c>
      <c r="G354" s="505"/>
      <c r="H354" s="502"/>
      <c r="I354" s="113" t="s">
        <v>63</v>
      </c>
    </row>
    <row r="355" spans="1:9" ht="15" customHeight="1">
      <c r="A355" s="35" t="s">
        <v>40</v>
      </c>
      <c r="B355" s="98">
        <v>41005</v>
      </c>
      <c r="C355" s="471" t="s">
        <v>27</v>
      </c>
      <c r="D355" s="13" t="s">
        <v>0</v>
      </c>
      <c r="E355" s="12" t="s">
        <v>65</v>
      </c>
      <c r="F355" s="4"/>
      <c r="G355" s="505"/>
      <c r="H355" s="502"/>
      <c r="I355" s="113" t="s">
        <v>63</v>
      </c>
    </row>
    <row r="356" spans="1:9" ht="15" customHeight="1">
      <c r="A356" s="35" t="s">
        <v>40</v>
      </c>
      <c r="B356" s="98">
        <v>41046</v>
      </c>
      <c r="C356" s="471" t="s">
        <v>27</v>
      </c>
      <c r="D356" s="13" t="s">
        <v>0</v>
      </c>
      <c r="E356" s="12" t="s">
        <v>65</v>
      </c>
      <c r="F356" s="4">
        <v>0</v>
      </c>
      <c r="G356" s="505"/>
      <c r="H356" s="502"/>
      <c r="I356" s="113" t="s">
        <v>63</v>
      </c>
    </row>
    <row r="357" spans="1:9" ht="15" customHeight="1">
      <c r="A357" s="35" t="s">
        <v>40</v>
      </c>
      <c r="B357" s="98">
        <v>41088</v>
      </c>
      <c r="C357" s="471" t="s">
        <v>27</v>
      </c>
      <c r="D357" s="23" t="s">
        <v>0</v>
      </c>
      <c r="E357" s="19" t="s">
        <v>65</v>
      </c>
      <c r="F357" s="71">
        <v>0</v>
      </c>
      <c r="G357" s="505"/>
      <c r="H357" s="502"/>
      <c r="I357" s="113"/>
    </row>
    <row r="358" spans="1:9" ht="15" customHeight="1">
      <c r="A358" s="103" t="s">
        <v>40</v>
      </c>
      <c r="B358" s="98">
        <v>41130</v>
      </c>
      <c r="C358" s="471" t="s">
        <v>27</v>
      </c>
      <c r="D358" s="23" t="s">
        <v>0</v>
      </c>
      <c r="E358" s="19" t="s">
        <v>65</v>
      </c>
      <c r="F358" s="71">
        <v>0</v>
      </c>
      <c r="G358" s="506"/>
      <c r="H358" s="503"/>
      <c r="I358" s="113" t="s">
        <v>63</v>
      </c>
    </row>
    <row r="359" spans="1:9" ht="15" customHeight="1">
      <c r="A359" s="10" t="s">
        <v>5</v>
      </c>
      <c r="B359" s="76">
        <v>39483</v>
      </c>
      <c r="C359" s="365" t="s">
        <v>402</v>
      </c>
      <c r="D359" s="19" t="s">
        <v>0</v>
      </c>
      <c r="E359" s="19" t="s">
        <v>65</v>
      </c>
      <c r="F359" s="22">
        <v>0</v>
      </c>
      <c r="G359" s="472"/>
      <c r="H359" s="473"/>
      <c r="I359" s="110" t="s">
        <v>63</v>
      </c>
    </row>
    <row r="360" spans="1:9" ht="15" customHeight="1">
      <c r="A360" s="8" t="s">
        <v>41</v>
      </c>
      <c r="B360" s="18">
        <v>39487</v>
      </c>
      <c r="C360" s="315" t="s">
        <v>27</v>
      </c>
      <c r="D360" s="13" t="s">
        <v>0</v>
      </c>
      <c r="E360" s="12" t="s">
        <v>65</v>
      </c>
      <c r="F360" s="4">
        <v>0</v>
      </c>
      <c r="G360" s="504">
        <f>3/35</f>
        <v>0.08571428571428572</v>
      </c>
      <c r="H360" s="501">
        <f>0/35</f>
        <v>0</v>
      </c>
      <c r="I360" s="113" t="s">
        <v>63</v>
      </c>
    </row>
    <row r="361" spans="1:9" ht="15" customHeight="1">
      <c r="A361" s="21" t="s">
        <v>41</v>
      </c>
      <c r="B361" s="18">
        <v>39528</v>
      </c>
      <c r="C361" s="315" t="s">
        <v>27</v>
      </c>
      <c r="D361" s="13" t="s">
        <v>0</v>
      </c>
      <c r="E361" s="12" t="s">
        <v>65</v>
      </c>
      <c r="F361" s="4">
        <v>0</v>
      </c>
      <c r="G361" s="505"/>
      <c r="H361" s="502"/>
      <c r="I361" s="113" t="s">
        <v>63</v>
      </c>
    </row>
    <row r="362" spans="1:9" ht="15" customHeight="1">
      <c r="A362" s="21" t="s">
        <v>41</v>
      </c>
      <c r="B362" s="18">
        <v>39570</v>
      </c>
      <c r="C362" s="315" t="s">
        <v>27</v>
      </c>
      <c r="D362" s="13" t="s">
        <v>0</v>
      </c>
      <c r="E362" s="12" t="s">
        <v>65</v>
      </c>
      <c r="F362" s="4">
        <v>0</v>
      </c>
      <c r="G362" s="505"/>
      <c r="H362" s="502"/>
      <c r="I362" s="113" t="s">
        <v>63</v>
      </c>
    </row>
    <row r="363" spans="1:9" ht="15" customHeight="1">
      <c r="A363" s="21" t="s">
        <v>41</v>
      </c>
      <c r="B363" s="18">
        <v>39612</v>
      </c>
      <c r="C363" s="315" t="s">
        <v>27</v>
      </c>
      <c r="D363" s="13" t="s">
        <v>0</v>
      </c>
      <c r="E363" s="12" t="s">
        <v>65</v>
      </c>
      <c r="F363" s="4">
        <v>0</v>
      </c>
      <c r="G363" s="505"/>
      <c r="H363" s="502"/>
      <c r="I363" s="113" t="s">
        <v>63</v>
      </c>
    </row>
    <row r="364" spans="1:9" ht="15" customHeight="1">
      <c r="A364" s="55" t="s">
        <v>41</v>
      </c>
      <c r="B364" s="18">
        <v>39654</v>
      </c>
      <c r="C364" s="315" t="s">
        <v>27</v>
      </c>
      <c r="D364" s="13" t="s">
        <v>0</v>
      </c>
      <c r="E364" s="12" t="s">
        <v>65</v>
      </c>
      <c r="F364" s="4">
        <v>0</v>
      </c>
      <c r="G364" s="505"/>
      <c r="H364" s="502"/>
      <c r="I364" s="113" t="s">
        <v>63</v>
      </c>
    </row>
    <row r="365" spans="1:9" ht="15" customHeight="1">
      <c r="A365" s="55" t="s">
        <v>41</v>
      </c>
      <c r="B365" s="18">
        <v>39696</v>
      </c>
      <c r="C365" s="315" t="s">
        <v>27</v>
      </c>
      <c r="D365" s="13" t="s">
        <v>0</v>
      </c>
      <c r="E365" s="12" t="s">
        <v>65</v>
      </c>
      <c r="F365" s="4">
        <v>0</v>
      </c>
      <c r="G365" s="505"/>
      <c r="H365" s="502"/>
      <c r="I365" s="113" t="s">
        <v>63</v>
      </c>
    </row>
    <row r="366" spans="1:9" ht="15" customHeight="1">
      <c r="A366" s="55" t="s">
        <v>41</v>
      </c>
      <c r="B366" s="18">
        <v>39738</v>
      </c>
      <c r="C366" s="315" t="s">
        <v>27</v>
      </c>
      <c r="D366" s="13" t="s">
        <v>0</v>
      </c>
      <c r="E366" s="12" t="s">
        <v>65</v>
      </c>
      <c r="F366" s="4">
        <v>0</v>
      </c>
      <c r="G366" s="505"/>
      <c r="H366" s="502"/>
      <c r="I366" s="113" t="s">
        <v>63</v>
      </c>
    </row>
    <row r="367" spans="1:9" ht="15" customHeight="1">
      <c r="A367" s="55" t="s">
        <v>41</v>
      </c>
      <c r="B367" s="25">
        <v>39780</v>
      </c>
      <c r="C367" s="128" t="s">
        <v>27</v>
      </c>
      <c r="D367" s="13" t="s">
        <v>0</v>
      </c>
      <c r="E367" s="12" t="s">
        <v>65</v>
      </c>
      <c r="F367" s="4">
        <v>0</v>
      </c>
      <c r="G367" s="505"/>
      <c r="H367" s="502"/>
      <c r="I367" s="113" t="s">
        <v>63</v>
      </c>
    </row>
    <row r="368" spans="1:9" ht="15" customHeight="1">
      <c r="A368" s="55" t="s">
        <v>41</v>
      </c>
      <c r="B368" s="77">
        <v>39822</v>
      </c>
      <c r="C368" s="127" t="s">
        <v>27</v>
      </c>
      <c r="D368" s="13" t="s">
        <v>0</v>
      </c>
      <c r="E368" s="12" t="s">
        <v>65</v>
      </c>
      <c r="F368" s="4">
        <v>0</v>
      </c>
      <c r="G368" s="505"/>
      <c r="H368" s="502"/>
      <c r="I368" s="113" t="s">
        <v>63</v>
      </c>
    </row>
    <row r="369" spans="1:9" ht="15" customHeight="1">
      <c r="A369" s="55" t="s">
        <v>41</v>
      </c>
      <c r="B369" s="67">
        <v>39863</v>
      </c>
      <c r="C369" s="128" t="s">
        <v>27</v>
      </c>
      <c r="D369" s="13" t="s">
        <v>0</v>
      </c>
      <c r="E369" s="12" t="s">
        <v>65</v>
      </c>
      <c r="F369" s="4">
        <v>0</v>
      </c>
      <c r="G369" s="505"/>
      <c r="H369" s="502"/>
      <c r="I369" s="113" t="s">
        <v>63</v>
      </c>
    </row>
    <row r="370" spans="1:9" ht="15" customHeight="1">
      <c r="A370" s="55" t="s">
        <v>41</v>
      </c>
      <c r="B370" s="67">
        <v>39906</v>
      </c>
      <c r="C370" s="128" t="s">
        <v>27</v>
      </c>
      <c r="D370" s="13" t="s">
        <v>0</v>
      </c>
      <c r="E370" s="12" t="s">
        <v>65</v>
      </c>
      <c r="F370" s="4">
        <v>0</v>
      </c>
      <c r="G370" s="505"/>
      <c r="H370" s="502"/>
      <c r="I370" s="113" t="s">
        <v>63</v>
      </c>
    </row>
    <row r="371" spans="1:9" ht="15" customHeight="1">
      <c r="A371" s="55" t="s">
        <v>41</v>
      </c>
      <c r="B371" s="67">
        <v>39948</v>
      </c>
      <c r="C371" s="128" t="s">
        <v>27</v>
      </c>
      <c r="D371" s="13" t="s">
        <v>0</v>
      </c>
      <c r="E371" s="12" t="s">
        <v>65</v>
      </c>
      <c r="F371" s="4">
        <v>0</v>
      </c>
      <c r="G371" s="505"/>
      <c r="H371" s="502"/>
      <c r="I371" s="113" t="s">
        <v>63</v>
      </c>
    </row>
    <row r="372" spans="1:9" ht="15" customHeight="1">
      <c r="A372" s="55" t="s">
        <v>41</v>
      </c>
      <c r="B372" s="67">
        <v>39989</v>
      </c>
      <c r="C372" s="128" t="s">
        <v>27</v>
      </c>
      <c r="D372" s="13" t="s">
        <v>0</v>
      </c>
      <c r="E372" s="12" t="s">
        <v>65</v>
      </c>
      <c r="F372" s="4">
        <v>0</v>
      </c>
      <c r="G372" s="505"/>
      <c r="H372" s="502"/>
      <c r="I372" s="113" t="s">
        <v>63</v>
      </c>
    </row>
    <row r="373" spans="1:9" ht="15" customHeight="1">
      <c r="A373" s="55" t="s">
        <v>41</v>
      </c>
      <c r="B373" s="67">
        <v>40031</v>
      </c>
      <c r="C373" s="128" t="s">
        <v>27</v>
      </c>
      <c r="D373" s="13" t="s">
        <v>0</v>
      </c>
      <c r="E373" s="12" t="s">
        <v>65</v>
      </c>
      <c r="F373" s="4">
        <v>0</v>
      </c>
      <c r="G373" s="505"/>
      <c r="H373" s="502"/>
      <c r="I373" s="113" t="s">
        <v>63</v>
      </c>
    </row>
    <row r="374" spans="1:9" ht="15" customHeight="1">
      <c r="A374" s="55" t="s">
        <v>41</v>
      </c>
      <c r="B374" s="67">
        <v>40073</v>
      </c>
      <c r="C374" s="128" t="s">
        <v>27</v>
      </c>
      <c r="D374" s="13" t="s">
        <v>0</v>
      </c>
      <c r="E374" s="12" t="s">
        <v>65</v>
      </c>
      <c r="F374" s="4">
        <v>0</v>
      </c>
      <c r="G374" s="505"/>
      <c r="H374" s="502"/>
      <c r="I374" s="113" t="s">
        <v>63</v>
      </c>
    </row>
    <row r="375" spans="1:9" ht="15" customHeight="1">
      <c r="A375" s="55" t="s">
        <v>41</v>
      </c>
      <c r="B375" s="67">
        <v>40115</v>
      </c>
      <c r="C375" s="128" t="s">
        <v>27</v>
      </c>
      <c r="D375" s="13" t="s">
        <v>47</v>
      </c>
      <c r="E375" s="12" t="s">
        <v>50</v>
      </c>
      <c r="F375" s="4">
        <v>3</v>
      </c>
      <c r="G375" s="505"/>
      <c r="H375" s="502"/>
      <c r="I375" s="113" t="s">
        <v>210</v>
      </c>
    </row>
    <row r="376" spans="1:9" ht="15" customHeight="1">
      <c r="A376" s="38" t="s">
        <v>41</v>
      </c>
      <c r="B376" s="77">
        <v>40164</v>
      </c>
      <c r="C376" s="127" t="s">
        <v>27</v>
      </c>
      <c r="D376" s="13" t="s">
        <v>0</v>
      </c>
      <c r="E376" s="12" t="s">
        <v>65</v>
      </c>
      <c r="F376" s="4">
        <v>0</v>
      </c>
      <c r="G376" s="505"/>
      <c r="H376" s="502"/>
      <c r="I376" s="113" t="s">
        <v>63</v>
      </c>
    </row>
    <row r="377" spans="1:9" ht="15" customHeight="1">
      <c r="A377" s="38" t="s">
        <v>41</v>
      </c>
      <c r="B377" s="67">
        <v>40209</v>
      </c>
      <c r="C377" s="128" t="s">
        <v>27</v>
      </c>
      <c r="D377" s="13" t="s">
        <v>0</v>
      </c>
      <c r="E377" s="12" t="s">
        <v>65</v>
      </c>
      <c r="F377" s="4">
        <v>0</v>
      </c>
      <c r="G377" s="505"/>
      <c r="H377" s="502"/>
      <c r="I377" s="113" t="s">
        <v>63</v>
      </c>
    </row>
    <row r="378" spans="1:9" ht="15" customHeight="1">
      <c r="A378" s="38" t="s">
        <v>41</v>
      </c>
      <c r="B378" s="67">
        <v>40248</v>
      </c>
      <c r="C378" s="128" t="s">
        <v>27</v>
      </c>
      <c r="D378" s="13" t="s">
        <v>0</v>
      </c>
      <c r="E378" s="12" t="s">
        <v>65</v>
      </c>
      <c r="F378" s="4">
        <v>0</v>
      </c>
      <c r="G378" s="505"/>
      <c r="H378" s="502"/>
      <c r="I378" s="113" t="s">
        <v>63</v>
      </c>
    </row>
    <row r="379" spans="1:9" ht="15" customHeight="1">
      <c r="A379" s="38" t="s">
        <v>41</v>
      </c>
      <c r="B379" s="67">
        <v>40290</v>
      </c>
      <c r="C379" s="128" t="s">
        <v>27</v>
      </c>
      <c r="D379" s="13" t="s">
        <v>0</v>
      </c>
      <c r="E379" s="12" t="s">
        <v>65</v>
      </c>
      <c r="F379" s="4">
        <v>0</v>
      </c>
      <c r="G379" s="505"/>
      <c r="H379" s="502"/>
      <c r="I379" s="113" t="s">
        <v>63</v>
      </c>
    </row>
    <row r="380" spans="1:9" ht="15" customHeight="1">
      <c r="A380" s="38" t="s">
        <v>41</v>
      </c>
      <c r="B380" s="67">
        <v>40332</v>
      </c>
      <c r="C380" s="128" t="s">
        <v>27</v>
      </c>
      <c r="D380" s="13" t="s">
        <v>0</v>
      </c>
      <c r="E380" s="12" t="s">
        <v>65</v>
      </c>
      <c r="F380" s="4">
        <v>0</v>
      </c>
      <c r="G380" s="505"/>
      <c r="H380" s="502"/>
      <c r="I380" s="113" t="s">
        <v>63</v>
      </c>
    </row>
    <row r="381" spans="1:9" ht="15" customHeight="1">
      <c r="A381" s="38" t="s">
        <v>41</v>
      </c>
      <c r="B381" s="67">
        <v>40375</v>
      </c>
      <c r="C381" s="128" t="s">
        <v>27</v>
      </c>
      <c r="D381" s="13" t="s">
        <v>0</v>
      </c>
      <c r="E381" s="12" t="s">
        <v>65</v>
      </c>
      <c r="F381" s="4">
        <v>0</v>
      </c>
      <c r="G381" s="505"/>
      <c r="H381" s="502"/>
      <c r="I381" s="113" t="s">
        <v>63</v>
      </c>
    </row>
    <row r="382" spans="1:9" ht="15" customHeight="1">
      <c r="A382" s="38" t="s">
        <v>41</v>
      </c>
      <c r="B382" s="67">
        <v>40418</v>
      </c>
      <c r="C382" s="128" t="s">
        <v>27</v>
      </c>
      <c r="D382" s="13" t="s">
        <v>0</v>
      </c>
      <c r="E382" s="12" t="s">
        <v>65</v>
      </c>
      <c r="F382" s="4">
        <v>0</v>
      </c>
      <c r="G382" s="505"/>
      <c r="H382" s="502"/>
      <c r="I382" s="113" t="s">
        <v>63</v>
      </c>
    </row>
    <row r="383" spans="1:9" ht="15" customHeight="1">
      <c r="A383" s="38" t="s">
        <v>41</v>
      </c>
      <c r="B383" s="67">
        <v>40461</v>
      </c>
      <c r="C383" s="128" t="s">
        <v>27</v>
      </c>
      <c r="D383" s="13" t="s">
        <v>0</v>
      </c>
      <c r="E383" s="12" t="s">
        <v>65</v>
      </c>
      <c r="F383" s="4">
        <v>0</v>
      </c>
      <c r="G383" s="505"/>
      <c r="H383" s="502"/>
      <c r="I383" s="113" t="s">
        <v>63</v>
      </c>
    </row>
    <row r="384" spans="1:9" ht="15" customHeight="1">
      <c r="A384" s="38" t="s">
        <v>41</v>
      </c>
      <c r="B384" s="67">
        <v>40504</v>
      </c>
      <c r="C384" s="128" t="s">
        <v>27</v>
      </c>
      <c r="D384" s="13" t="s">
        <v>0</v>
      </c>
      <c r="E384" s="12" t="s">
        <v>65</v>
      </c>
      <c r="F384" s="4">
        <v>0</v>
      </c>
      <c r="G384" s="505"/>
      <c r="H384" s="502"/>
      <c r="I384" s="113" t="s">
        <v>63</v>
      </c>
    </row>
    <row r="385" spans="1:9" ht="15" customHeight="1">
      <c r="A385" s="38" t="s">
        <v>41</v>
      </c>
      <c r="B385" s="67">
        <v>40549</v>
      </c>
      <c r="C385" s="128" t="s">
        <v>27</v>
      </c>
      <c r="D385" s="13" t="s">
        <v>0</v>
      </c>
      <c r="E385" s="12" t="s">
        <v>65</v>
      </c>
      <c r="F385" s="4">
        <v>0</v>
      </c>
      <c r="G385" s="505"/>
      <c r="H385" s="502"/>
      <c r="I385" s="113" t="s">
        <v>63</v>
      </c>
    </row>
    <row r="386" spans="1:9" ht="15" customHeight="1">
      <c r="A386" s="38" t="s">
        <v>41</v>
      </c>
      <c r="B386" s="67">
        <v>40591</v>
      </c>
      <c r="C386" s="128" t="s">
        <v>27</v>
      </c>
      <c r="D386" s="13" t="s">
        <v>0</v>
      </c>
      <c r="E386" s="12" t="s">
        <v>65</v>
      </c>
      <c r="F386" s="4">
        <v>0</v>
      </c>
      <c r="G386" s="505"/>
      <c r="H386" s="502"/>
      <c r="I386" s="113" t="s">
        <v>63</v>
      </c>
    </row>
    <row r="387" spans="1:9" ht="15" customHeight="1">
      <c r="A387" s="38" t="s">
        <v>41</v>
      </c>
      <c r="B387" s="67">
        <v>40633</v>
      </c>
      <c r="C387" s="128" t="s">
        <v>27</v>
      </c>
      <c r="D387" s="13" t="s">
        <v>0</v>
      </c>
      <c r="E387" s="12" t="s">
        <v>65</v>
      </c>
      <c r="F387" s="4">
        <v>0</v>
      </c>
      <c r="G387" s="505"/>
      <c r="H387" s="502"/>
      <c r="I387" s="113" t="s">
        <v>63</v>
      </c>
    </row>
    <row r="388" spans="1:9" ht="15" customHeight="1">
      <c r="A388" s="38" t="s">
        <v>41</v>
      </c>
      <c r="B388" s="67">
        <v>40647</v>
      </c>
      <c r="C388" s="128" t="s">
        <v>27</v>
      </c>
      <c r="D388" s="13" t="s">
        <v>0</v>
      </c>
      <c r="E388" s="12" t="s">
        <v>65</v>
      </c>
      <c r="F388" s="4">
        <v>0</v>
      </c>
      <c r="G388" s="505"/>
      <c r="H388" s="502"/>
      <c r="I388" s="113" t="s">
        <v>63</v>
      </c>
    </row>
    <row r="389" spans="1:9" ht="15" customHeight="1">
      <c r="A389" s="55" t="s">
        <v>41</v>
      </c>
      <c r="B389" s="67">
        <v>40718</v>
      </c>
      <c r="C389" s="128" t="s">
        <v>27</v>
      </c>
      <c r="D389" s="13" t="s">
        <v>0</v>
      </c>
      <c r="E389" s="12" t="s">
        <v>65</v>
      </c>
      <c r="F389" s="4">
        <v>0</v>
      </c>
      <c r="G389" s="505"/>
      <c r="H389" s="502"/>
      <c r="I389" s="113" t="s">
        <v>63</v>
      </c>
    </row>
    <row r="390" spans="1:9" ht="15" customHeight="1">
      <c r="A390" s="55" t="s">
        <v>41</v>
      </c>
      <c r="B390" s="67">
        <v>40759</v>
      </c>
      <c r="C390" s="128" t="s">
        <v>27</v>
      </c>
      <c r="D390" s="13" t="s">
        <v>0</v>
      </c>
      <c r="E390" s="12" t="s">
        <v>65</v>
      </c>
      <c r="F390" s="4">
        <v>0</v>
      </c>
      <c r="G390" s="505"/>
      <c r="H390" s="502"/>
      <c r="I390" s="113" t="s">
        <v>63</v>
      </c>
    </row>
    <row r="391" spans="1:9" ht="15" customHeight="1">
      <c r="A391" s="154" t="s">
        <v>41</v>
      </c>
      <c r="B391" s="145">
        <v>40844</v>
      </c>
      <c r="C391" s="152" t="s">
        <v>27</v>
      </c>
      <c r="D391" s="80" t="s">
        <v>0</v>
      </c>
      <c r="E391" s="91" t="s">
        <v>65</v>
      </c>
      <c r="F391" s="92">
        <v>0</v>
      </c>
      <c r="G391" s="505"/>
      <c r="H391" s="502"/>
      <c r="I391" s="113" t="s">
        <v>63</v>
      </c>
    </row>
    <row r="392" spans="1:9" ht="15" customHeight="1">
      <c r="A392" s="154" t="s">
        <v>41</v>
      </c>
      <c r="B392" s="145">
        <v>40885</v>
      </c>
      <c r="C392" s="152" t="s">
        <v>27</v>
      </c>
      <c r="D392" s="80" t="s">
        <v>0</v>
      </c>
      <c r="E392" s="91" t="s">
        <v>65</v>
      </c>
      <c r="F392" s="92">
        <v>0</v>
      </c>
      <c r="G392" s="505"/>
      <c r="H392" s="502"/>
      <c r="I392" s="113" t="s">
        <v>63</v>
      </c>
    </row>
    <row r="393" spans="1:9" ht="15" customHeight="1">
      <c r="A393" s="154" t="s">
        <v>41</v>
      </c>
      <c r="B393" s="145">
        <v>40927</v>
      </c>
      <c r="C393" s="152" t="s">
        <v>27</v>
      </c>
      <c r="D393" s="80" t="s">
        <v>0</v>
      </c>
      <c r="E393" s="91" t="s">
        <v>65</v>
      </c>
      <c r="F393" s="92">
        <v>0</v>
      </c>
      <c r="G393" s="505"/>
      <c r="H393" s="502"/>
      <c r="I393" s="113" t="s">
        <v>63</v>
      </c>
    </row>
    <row r="394" spans="1:9" ht="15" customHeight="1">
      <c r="A394" s="154" t="s">
        <v>41</v>
      </c>
      <c r="B394" s="145">
        <v>40971</v>
      </c>
      <c r="C394" s="152" t="s">
        <v>27</v>
      </c>
      <c r="D394" s="80" t="s">
        <v>0</v>
      </c>
      <c r="E394" s="91" t="s">
        <v>65</v>
      </c>
      <c r="F394" s="92">
        <v>0</v>
      </c>
      <c r="G394" s="505"/>
      <c r="H394" s="502"/>
      <c r="I394" s="113" t="s">
        <v>63</v>
      </c>
    </row>
    <row r="395" spans="1:9" ht="15" customHeight="1">
      <c r="A395" s="154" t="s">
        <v>41</v>
      </c>
      <c r="B395" s="145">
        <v>41013</v>
      </c>
      <c r="C395" s="152" t="s">
        <v>27</v>
      </c>
      <c r="D395" s="80" t="s">
        <v>0</v>
      </c>
      <c r="E395" s="91" t="s">
        <v>65</v>
      </c>
      <c r="F395" s="92">
        <v>0</v>
      </c>
      <c r="G395" s="505"/>
      <c r="H395" s="502"/>
      <c r="I395" s="113" t="s">
        <v>63</v>
      </c>
    </row>
    <row r="396" spans="1:9" s="88" customFormat="1" ht="15" customHeight="1">
      <c r="A396" s="38" t="s">
        <v>41</v>
      </c>
      <c r="B396" s="36">
        <v>41055</v>
      </c>
      <c r="C396" s="127" t="s">
        <v>27</v>
      </c>
      <c r="D396" s="80" t="s">
        <v>0</v>
      </c>
      <c r="E396" s="91" t="s">
        <v>65</v>
      </c>
      <c r="F396" s="92">
        <v>0</v>
      </c>
      <c r="G396" s="506"/>
      <c r="H396" s="503"/>
      <c r="I396" s="159" t="s">
        <v>63</v>
      </c>
    </row>
    <row r="397" spans="1:9" s="88" customFormat="1" ht="15" customHeight="1">
      <c r="A397" s="38" t="s">
        <v>41</v>
      </c>
      <c r="B397" s="68">
        <v>41095</v>
      </c>
      <c r="C397" s="127" t="s">
        <v>27</v>
      </c>
      <c r="D397" s="80" t="s">
        <v>0</v>
      </c>
      <c r="E397" s="91" t="s">
        <v>65</v>
      </c>
      <c r="F397" s="92">
        <v>0</v>
      </c>
      <c r="G397" s="478"/>
      <c r="H397" s="188"/>
      <c r="I397" s="159" t="s">
        <v>63</v>
      </c>
    </row>
    <row r="398" spans="1:9" ht="15" customHeight="1">
      <c r="A398" s="8" t="s">
        <v>42</v>
      </c>
      <c r="B398" s="18">
        <v>39487</v>
      </c>
      <c r="C398" s="315" t="s">
        <v>27</v>
      </c>
      <c r="D398" s="13" t="s">
        <v>0</v>
      </c>
      <c r="E398" s="12" t="s">
        <v>65</v>
      </c>
      <c r="F398" s="3">
        <v>0</v>
      </c>
      <c r="G398" s="501">
        <f>0/5</f>
        <v>0</v>
      </c>
      <c r="H398" s="501">
        <f>0/5</f>
        <v>0</v>
      </c>
      <c r="I398" s="110" t="s">
        <v>63</v>
      </c>
    </row>
    <row r="399" spans="1:9" ht="15" customHeight="1">
      <c r="A399" s="21" t="s">
        <v>42</v>
      </c>
      <c r="B399" s="18">
        <v>39530</v>
      </c>
      <c r="C399" s="315" t="s">
        <v>27</v>
      </c>
      <c r="D399" s="13" t="s">
        <v>0</v>
      </c>
      <c r="E399" s="12" t="s">
        <v>65</v>
      </c>
      <c r="F399" s="3">
        <v>0</v>
      </c>
      <c r="G399" s="502"/>
      <c r="H399" s="502"/>
      <c r="I399" s="110" t="s">
        <v>63</v>
      </c>
    </row>
    <row r="400" spans="1:9" ht="15" customHeight="1">
      <c r="A400" s="21" t="s">
        <v>42</v>
      </c>
      <c r="B400" s="18">
        <v>39616</v>
      </c>
      <c r="C400" s="315" t="s">
        <v>27</v>
      </c>
      <c r="D400" s="13" t="s">
        <v>0</v>
      </c>
      <c r="E400" s="12" t="s">
        <v>65</v>
      </c>
      <c r="F400" s="3">
        <v>0</v>
      </c>
      <c r="G400" s="502"/>
      <c r="H400" s="502"/>
      <c r="I400" s="110" t="s">
        <v>63</v>
      </c>
    </row>
    <row r="401" spans="1:9" ht="15" customHeight="1">
      <c r="A401" s="21" t="s">
        <v>42</v>
      </c>
      <c r="B401" s="18">
        <v>39659</v>
      </c>
      <c r="C401" s="315" t="s">
        <v>27</v>
      </c>
      <c r="D401" s="13" t="s">
        <v>0</v>
      </c>
      <c r="E401" s="12" t="s">
        <v>65</v>
      </c>
      <c r="F401" s="3">
        <v>0</v>
      </c>
      <c r="G401" s="502"/>
      <c r="H401" s="502"/>
      <c r="I401" s="110" t="s">
        <v>63</v>
      </c>
    </row>
    <row r="402" spans="1:9" ht="15" customHeight="1">
      <c r="A402" s="21" t="s">
        <v>42</v>
      </c>
      <c r="B402" s="18">
        <v>40519</v>
      </c>
      <c r="C402" s="128" t="s">
        <v>27</v>
      </c>
      <c r="D402" s="13" t="s">
        <v>0</v>
      </c>
      <c r="E402" s="12" t="s">
        <v>65</v>
      </c>
      <c r="F402" s="3">
        <v>0</v>
      </c>
      <c r="G402" s="502"/>
      <c r="H402" s="502"/>
      <c r="I402" s="110" t="s">
        <v>63</v>
      </c>
    </row>
    <row r="403" spans="1:9" ht="15" customHeight="1">
      <c r="A403" s="54" t="s">
        <v>42</v>
      </c>
      <c r="B403" s="68">
        <v>40798</v>
      </c>
      <c r="C403" s="127" t="s">
        <v>27</v>
      </c>
      <c r="D403" s="13" t="s">
        <v>0</v>
      </c>
      <c r="E403" s="12" t="s">
        <v>65</v>
      </c>
      <c r="F403" s="3">
        <v>0</v>
      </c>
      <c r="G403" s="503"/>
      <c r="H403" s="503"/>
      <c r="I403" s="110" t="s">
        <v>63</v>
      </c>
    </row>
    <row r="404" spans="1:9" ht="15" customHeight="1">
      <c r="A404" s="8" t="s">
        <v>6</v>
      </c>
      <c r="B404" s="18">
        <v>39488</v>
      </c>
      <c r="C404" s="133" t="s">
        <v>402</v>
      </c>
      <c r="D404" s="12" t="s">
        <v>0</v>
      </c>
      <c r="E404" s="12" t="s">
        <v>65</v>
      </c>
      <c r="F404" s="4">
        <v>0</v>
      </c>
      <c r="G404" s="501">
        <f>0/3</f>
        <v>0</v>
      </c>
      <c r="H404" s="56">
        <f>0/3</f>
        <v>0</v>
      </c>
      <c r="I404" s="110" t="s">
        <v>63</v>
      </c>
    </row>
    <row r="405" spans="1:9" ht="15" customHeight="1">
      <c r="A405" s="55" t="s">
        <v>6</v>
      </c>
      <c r="B405" s="25">
        <v>39619</v>
      </c>
      <c r="C405" s="133" t="s">
        <v>402</v>
      </c>
      <c r="D405" s="12" t="s">
        <v>0</v>
      </c>
      <c r="E405" s="12" t="s">
        <v>65</v>
      </c>
      <c r="F405" s="4">
        <v>0</v>
      </c>
      <c r="G405" s="502"/>
      <c r="H405" s="188"/>
      <c r="I405" s="110" t="s">
        <v>63</v>
      </c>
    </row>
    <row r="406" spans="1:9" ht="15" customHeight="1">
      <c r="A406" s="41" t="s">
        <v>6</v>
      </c>
      <c r="B406" s="25">
        <v>39777</v>
      </c>
      <c r="C406" s="133" t="s">
        <v>402</v>
      </c>
      <c r="D406" s="12" t="s">
        <v>0</v>
      </c>
      <c r="E406" s="12" t="s">
        <v>65</v>
      </c>
      <c r="F406" s="4">
        <v>0</v>
      </c>
      <c r="G406" s="503">
        <v>0</v>
      </c>
      <c r="H406" s="63">
        <v>0</v>
      </c>
      <c r="I406" s="110" t="s">
        <v>63</v>
      </c>
    </row>
    <row r="407" spans="1:9" ht="15" customHeight="1">
      <c r="A407" s="39" t="s">
        <v>7</v>
      </c>
      <c r="B407" s="17">
        <v>39488</v>
      </c>
      <c r="C407" s="133" t="s">
        <v>402</v>
      </c>
      <c r="D407" s="12" t="s">
        <v>0</v>
      </c>
      <c r="E407" s="12" t="s">
        <v>65</v>
      </c>
      <c r="F407" s="3">
        <v>0</v>
      </c>
      <c r="G407" s="60">
        <v>0</v>
      </c>
      <c r="H407" s="60">
        <v>0</v>
      </c>
      <c r="I407" s="110" t="s">
        <v>63</v>
      </c>
    </row>
    <row r="408" spans="1:9" ht="15" customHeight="1">
      <c r="A408" s="8" t="s">
        <v>43</v>
      </c>
      <c r="B408" s="18">
        <v>39489</v>
      </c>
      <c r="C408" s="315" t="s">
        <v>27</v>
      </c>
      <c r="D408" s="13" t="s">
        <v>0</v>
      </c>
      <c r="E408" s="12" t="s">
        <v>65</v>
      </c>
      <c r="F408" s="3">
        <v>0</v>
      </c>
      <c r="G408" s="501">
        <f>0/5</f>
        <v>0</v>
      </c>
      <c r="H408" s="504">
        <f>1/5</f>
        <v>0.2</v>
      </c>
      <c r="I408" s="110" t="s">
        <v>63</v>
      </c>
    </row>
    <row r="409" spans="1:9" ht="15" customHeight="1">
      <c r="A409" s="21" t="s">
        <v>43</v>
      </c>
      <c r="B409" s="18">
        <v>39559</v>
      </c>
      <c r="C409" s="315" t="s">
        <v>27</v>
      </c>
      <c r="D409" s="13" t="s">
        <v>0</v>
      </c>
      <c r="E409" s="12" t="s">
        <v>65</v>
      </c>
      <c r="F409" s="3">
        <v>0</v>
      </c>
      <c r="G409" s="502"/>
      <c r="H409" s="505"/>
      <c r="I409" s="110" t="s">
        <v>63</v>
      </c>
    </row>
    <row r="410" spans="1:9" ht="15" customHeight="1">
      <c r="A410" s="21" t="s">
        <v>43</v>
      </c>
      <c r="B410" s="18">
        <v>39594</v>
      </c>
      <c r="C410" s="315" t="s">
        <v>27</v>
      </c>
      <c r="D410" s="13" t="s">
        <v>0</v>
      </c>
      <c r="E410" s="12" t="s">
        <v>65</v>
      </c>
      <c r="F410" s="3">
        <v>0</v>
      </c>
      <c r="G410" s="502"/>
      <c r="H410" s="505"/>
      <c r="I410" s="110" t="s">
        <v>63</v>
      </c>
    </row>
    <row r="411" spans="1:9" ht="15" customHeight="1">
      <c r="A411" s="21" t="s">
        <v>43</v>
      </c>
      <c r="B411" s="18">
        <v>39614</v>
      </c>
      <c r="C411" s="315" t="s">
        <v>27</v>
      </c>
      <c r="D411" s="13" t="s">
        <v>47</v>
      </c>
      <c r="E411" s="12" t="s">
        <v>48</v>
      </c>
      <c r="F411" s="4">
        <v>1</v>
      </c>
      <c r="G411" s="502"/>
      <c r="H411" s="505"/>
      <c r="I411" s="110" t="s">
        <v>81</v>
      </c>
    </row>
    <row r="412" spans="1:9" ht="15" customHeight="1">
      <c r="A412" s="9" t="s">
        <v>43</v>
      </c>
      <c r="B412" s="18">
        <v>39631</v>
      </c>
      <c r="C412" s="315" t="s">
        <v>27</v>
      </c>
      <c r="D412" s="13" t="s">
        <v>0</v>
      </c>
      <c r="E412" s="12" t="s">
        <v>65</v>
      </c>
      <c r="F412" s="3">
        <v>0</v>
      </c>
      <c r="G412" s="503"/>
      <c r="H412" s="506"/>
      <c r="I412" s="110" t="s">
        <v>81</v>
      </c>
    </row>
    <row r="413" spans="1:9" ht="15" customHeight="1">
      <c r="A413" s="21" t="s">
        <v>20</v>
      </c>
      <c r="B413" s="17">
        <v>39490</v>
      </c>
      <c r="C413" s="315" t="s">
        <v>83</v>
      </c>
      <c r="D413" s="13" t="s">
        <v>0</v>
      </c>
      <c r="E413" s="12" t="s">
        <v>65</v>
      </c>
      <c r="F413" s="3">
        <v>0</v>
      </c>
      <c r="G413" s="57">
        <v>0</v>
      </c>
      <c r="H413" s="64">
        <v>0</v>
      </c>
      <c r="I413" s="110" t="s">
        <v>63</v>
      </c>
    </row>
    <row r="414" spans="1:9" ht="15" customHeight="1">
      <c r="A414" s="8" t="s">
        <v>21</v>
      </c>
      <c r="B414" s="18">
        <v>39490</v>
      </c>
      <c r="C414" s="315" t="s">
        <v>83</v>
      </c>
      <c r="D414" s="13" t="s">
        <v>0</v>
      </c>
      <c r="E414" s="12" t="s">
        <v>65</v>
      </c>
      <c r="F414" s="4">
        <v>0</v>
      </c>
      <c r="G414" s="519">
        <f>0/13</f>
        <v>0</v>
      </c>
      <c r="H414" s="504">
        <f>1/13</f>
        <v>0.07692307692307693</v>
      </c>
      <c r="I414" s="110" t="s">
        <v>63</v>
      </c>
    </row>
    <row r="415" spans="1:9" ht="15" customHeight="1">
      <c r="A415" s="21" t="s">
        <v>21</v>
      </c>
      <c r="B415" s="18">
        <v>39607</v>
      </c>
      <c r="C415" s="315" t="s">
        <v>83</v>
      </c>
      <c r="D415" s="13" t="s">
        <v>47</v>
      </c>
      <c r="E415" s="12" t="s">
        <v>48</v>
      </c>
      <c r="F415" s="4">
        <v>1</v>
      </c>
      <c r="G415" s="520"/>
      <c r="H415" s="505"/>
      <c r="I415" s="110" t="s">
        <v>78</v>
      </c>
    </row>
    <row r="416" spans="1:36" ht="15" customHeight="1">
      <c r="A416" s="21" t="s">
        <v>21</v>
      </c>
      <c r="B416" s="18">
        <v>39733</v>
      </c>
      <c r="C416" s="315" t="s">
        <v>83</v>
      </c>
      <c r="D416" s="13" t="s">
        <v>0</v>
      </c>
      <c r="E416" s="12" t="s">
        <v>65</v>
      </c>
      <c r="F416" s="4">
        <v>0</v>
      </c>
      <c r="G416" s="520"/>
      <c r="H416" s="505"/>
      <c r="I416" s="110" t="s">
        <v>63</v>
      </c>
      <c r="AJ416" s="43"/>
    </row>
    <row r="417" spans="1:9" ht="15" customHeight="1">
      <c r="A417" s="38" t="s">
        <v>21</v>
      </c>
      <c r="B417" s="68">
        <v>39814</v>
      </c>
      <c r="C417" s="127" t="s">
        <v>407</v>
      </c>
      <c r="D417" s="13" t="s">
        <v>0</v>
      </c>
      <c r="E417" s="12" t="s">
        <v>65</v>
      </c>
      <c r="F417" s="4">
        <v>0</v>
      </c>
      <c r="G417" s="520"/>
      <c r="H417" s="505"/>
      <c r="I417" s="110" t="s">
        <v>63</v>
      </c>
    </row>
    <row r="418" spans="1:9" ht="15" customHeight="1">
      <c r="A418" s="38" t="s">
        <v>21</v>
      </c>
      <c r="B418" s="68">
        <v>39997</v>
      </c>
      <c r="C418" s="127" t="s">
        <v>407</v>
      </c>
      <c r="D418" s="13" t="s">
        <v>0</v>
      </c>
      <c r="E418" s="12" t="s">
        <v>65</v>
      </c>
      <c r="F418" s="4">
        <v>0</v>
      </c>
      <c r="G418" s="520"/>
      <c r="H418" s="505"/>
      <c r="I418" s="110" t="s">
        <v>63</v>
      </c>
    </row>
    <row r="419" spans="1:9" ht="15" customHeight="1">
      <c r="A419" s="38" t="s">
        <v>21</v>
      </c>
      <c r="B419" s="68">
        <v>40137</v>
      </c>
      <c r="C419" s="127" t="s">
        <v>407</v>
      </c>
      <c r="D419" s="13" t="s">
        <v>0</v>
      </c>
      <c r="E419" s="12" t="s">
        <v>65</v>
      </c>
      <c r="F419" s="4">
        <v>0</v>
      </c>
      <c r="G419" s="520"/>
      <c r="H419" s="505"/>
      <c r="I419" s="110" t="s">
        <v>63</v>
      </c>
    </row>
    <row r="420" spans="1:9" ht="15" customHeight="1">
      <c r="A420" s="38" t="s">
        <v>21</v>
      </c>
      <c r="B420" s="68">
        <v>40210</v>
      </c>
      <c r="C420" s="127" t="s">
        <v>407</v>
      </c>
      <c r="D420" s="13" t="s">
        <v>0</v>
      </c>
      <c r="E420" s="12" t="s">
        <v>65</v>
      </c>
      <c r="F420" s="4">
        <v>0</v>
      </c>
      <c r="G420" s="520"/>
      <c r="H420" s="505"/>
      <c r="I420" s="110" t="s">
        <v>63</v>
      </c>
    </row>
    <row r="421" spans="1:9" ht="15" customHeight="1">
      <c r="A421" s="38" t="s">
        <v>21</v>
      </c>
      <c r="B421" s="25">
        <v>40360</v>
      </c>
      <c r="C421" s="127" t="s">
        <v>407</v>
      </c>
      <c r="D421" s="13" t="s">
        <v>0</v>
      </c>
      <c r="E421" s="12" t="s">
        <v>65</v>
      </c>
      <c r="F421" s="4">
        <v>0</v>
      </c>
      <c r="G421" s="520"/>
      <c r="H421" s="505"/>
      <c r="I421" s="110" t="s">
        <v>63</v>
      </c>
    </row>
    <row r="422" spans="1:9" ht="15" customHeight="1">
      <c r="A422" s="38" t="s">
        <v>21</v>
      </c>
      <c r="B422" s="25">
        <v>40490</v>
      </c>
      <c r="C422" s="127" t="s">
        <v>407</v>
      </c>
      <c r="D422" s="13" t="s">
        <v>0</v>
      </c>
      <c r="E422" s="12" t="s">
        <v>65</v>
      </c>
      <c r="F422" s="4">
        <v>0</v>
      </c>
      <c r="G422" s="520"/>
      <c r="H422" s="505"/>
      <c r="I422" s="110" t="s">
        <v>63</v>
      </c>
    </row>
    <row r="423" spans="1:9" ht="15" customHeight="1">
      <c r="A423" s="38" t="s">
        <v>21</v>
      </c>
      <c r="B423" s="151">
        <v>40584</v>
      </c>
      <c r="C423" s="127" t="s">
        <v>407</v>
      </c>
      <c r="D423" s="13" t="s">
        <v>0</v>
      </c>
      <c r="E423" s="12" t="s">
        <v>65</v>
      </c>
      <c r="F423" s="4">
        <v>0</v>
      </c>
      <c r="G423" s="520"/>
      <c r="H423" s="505"/>
      <c r="I423" s="110" t="s">
        <v>63</v>
      </c>
    </row>
    <row r="424" spans="1:9" ht="15" customHeight="1">
      <c r="A424" s="154" t="s">
        <v>21</v>
      </c>
      <c r="B424" s="151">
        <v>40666</v>
      </c>
      <c r="C424" s="127" t="s">
        <v>407</v>
      </c>
      <c r="D424" s="13" t="s">
        <v>0</v>
      </c>
      <c r="E424" s="12" t="s">
        <v>65</v>
      </c>
      <c r="F424" s="4">
        <v>0</v>
      </c>
      <c r="G424" s="520"/>
      <c r="H424" s="505"/>
      <c r="I424" s="110" t="s">
        <v>63</v>
      </c>
    </row>
    <row r="425" spans="1:9" ht="15" customHeight="1">
      <c r="A425" s="154" t="s">
        <v>21</v>
      </c>
      <c r="B425" s="151">
        <v>40750</v>
      </c>
      <c r="C425" s="127" t="s">
        <v>407</v>
      </c>
      <c r="D425" s="13" t="s">
        <v>0</v>
      </c>
      <c r="E425" s="12" t="s">
        <v>65</v>
      </c>
      <c r="F425" s="4">
        <v>0</v>
      </c>
      <c r="G425" s="520"/>
      <c r="H425" s="505"/>
      <c r="I425" s="110" t="s">
        <v>63</v>
      </c>
    </row>
    <row r="426" spans="1:9" ht="15" customHeight="1">
      <c r="A426" s="54" t="s">
        <v>21</v>
      </c>
      <c r="B426" s="68">
        <v>40994</v>
      </c>
      <c r="C426" s="127" t="s">
        <v>407</v>
      </c>
      <c r="D426" s="13" t="s">
        <v>0</v>
      </c>
      <c r="E426" s="12" t="s">
        <v>65</v>
      </c>
      <c r="F426" s="4">
        <v>0</v>
      </c>
      <c r="G426" s="521"/>
      <c r="H426" s="506"/>
      <c r="I426" s="110" t="s">
        <v>63</v>
      </c>
    </row>
    <row r="427" spans="1:9" ht="15" customHeight="1">
      <c r="A427" s="21" t="s">
        <v>8</v>
      </c>
      <c r="B427" s="17">
        <v>39491</v>
      </c>
      <c r="C427" s="133" t="s">
        <v>402</v>
      </c>
      <c r="D427" s="12" t="s">
        <v>0</v>
      </c>
      <c r="E427" s="12" t="s">
        <v>65</v>
      </c>
      <c r="F427" s="3">
        <v>0</v>
      </c>
      <c r="G427" s="519">
        <f>0/4</f>
        <v>0</v>
      </c>
      <c r="H427" s="519">
        <f>0/4</f>
        <v>0</v>
      </c>
      <c r="I427" s="110" t="s">
        <v>63</v>
      </c>
    </row>
    <row r="428" spans="1:256" s="43" customFormat="1" ht="15" customHeight="1">
      <c r="A428" s="55" t="s">
        <v>8</v>
      </c>
      <c r="B428" s="25">
        <v>39688</v>
      </c>
      <c r="C428" s="133" t="s">
        <v>402</v>
      </c>
      <c r="D428" s="12" t="s">
        <v>0</v>
      </c>
      <c r="E428" s="12" t="s">
        <v>65</v>
      </c>
      <c r="F428" s="3">
        <v>0</v>
      </c>
      <c r="G428" s="520"/>
      <c r="H428" s="520"/>
      <c r="I428" s="110" t="s">
        <v>63</v>
      </c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s="43" customFormat="1" ht="15" customHeight="1">
      <c r="A429" s="55" t="s">
        <v>8</v>
      </c>
      <c r="B429" s="25">
        <v>40171</v>
      </c>
      <c r="C429" s="133" t="s">
        <v>402</v>
      </c>
      <c r="D429" s="12" t="s">
        <v>0</v>
      </c>
      <c r="E429" s="12" t="s">
        <v>65</v>
      </c>
      <c r="F429" s="3">
        <v>0</v>
      </c>
      <c r="G429" s="520"/>
      <c r="H429" s="520"/>
      <c r="I429" s="110" t="s">
        <v>63</v>
      </c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s="43" customFormat="1" ht="15" customHeight="1">
      <c r="A430" s="55" t="s">
        <v>8</v>
      </c>
      <c r="B430" s="25">
        <v>40205</v>
      </c>
      <c r="C430" s="133" t="s">
        <v>402</v>
      </c>
      <c r="D430" s="12" t="s">
        <v>0</v>
      </c>
      <c r="E430" s="12" t="s">
        <v>65</v>
      </c>
      <c r="F430" s="3">
        <v>0</v>
      </c>
      <c r="G430" s="520"/>
      <c r="H430" s="520"/>
      <c r="I430" s="110" t="s">
        <v>63</v>
      </c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s="43" customFormat="1" ht="15" customHeight="1">
      <c r="A431" s="41" t="s">
        <v>8</v>
      </c>
      <c r="B431" s="25">
        <v>40279</v>
      </c>
      <c r="C431" s="133" t="s">
        <v>402</v>
      </c>
      <c r="D431" s="12" t="s">
        <v>0</v>
      </c>
      <c r="E431" s="12" t="s">
        <v>65</v>
      </c>
      <c r="F431" s="3">
        <v>0</v>
      </c>
      <c r="G431" s="521"/>
      <c r="H431" s="521"/>
      <c r="I431" s="110" t="s">
        <v>63</v>
      </c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9" ht="15" customHeight="1">
      <c r="A432" s="39" t="s">
        <v>9</v>
      </c>
      <c r="B432" s="17">
        <v>39494</v>
      </c>
      <c r="C432" s="133" t="s">
        <v>402</v>
      </c>
      <c r="D432" s="12" t="s">
        <v>0</v>
      </c>
      <c r="E432" s="12" t="s">
        <v>65</v>
      </c>
      <c r="F432" s="3">
        <v>0</v>
      </c>
      <c r="G432" s="58">
        <v>0</v>
      </c>
      <c r="H432" s="58">
        <v>0</v>
      </c>
      <c r="I432" s="110" t="s">
        <v>63</v>
      </c>
    </row>
    <row r="433" spans="1:9" ht="15" customHeight="1">
      <c r="A433" s="14" t="s">
        <v>10</v>
      </c>
      <c r="B433" s="18">
        <v>39496</v>
      </c>
      <c r="C433" s="133" t="s">
        <v>402</v>
      </c>
      <c r="D433" s="12" t="s">
        <v>0</v>
      </c>
      <c r="E433" s="12" t="s">
        <v>65</v>
      </c>
      <c r="F433" s="3">
        <v>0</v>
      </c>
      <c r="G433" s="501">
        <f>0/3</f>
        <v>0</v>
      </c>
      <c r="H433" s="501">
        <f>0/3</f>
        <v>0</v>
      </c>
      <c r="I433" s="110" t="s">
        <v>63</v>
      </c>
    </row>
    <row r="434" spans="1:9" ht="15" customHeight="1">
      <c r="A434" s="16" t="s">
        <v>10</v>
      </c>
      <c r="B434" s="18">
        <v>39499</v>
      </c>
      <c r="C434" s="133" t="s">
        <v>402</v>
      </c>
      <c r="D434" s="12" t="s">
        <v>0</v>
      </c>
      <c r="E434" s="12" t="s">
        <v>65</v>
      </c>
      <c r="F434" s="3">
        <v>0</v>
      </c>
      <c r="G434" s="502"/>
      <c r="H434" s="502"/>
      <c r="I434" s="110" t="s">
        <v>63</v>
      </c>
    </row>
    <row r="435" spans="1:9" ht="15" customHeight="1">
      <c r="A435" s="48" t="s">
        <v>10</v>
      </c>
      <c r="B435" s="25">
        <v>40045</v>
      </c>
      <c r="C435" s="133" t="s">
        <v>402</v>
      </c>
      <c r="D435" s="12" t="s">
        <v>0</v>
      </c>
      <c r="E435" s="12" t="s">
        <v>65</v>
      </c>
      <c r="F435" s="3">
        <v>0</v>
      </c>
      <c r="G435" s="503"/>
      <c r="H435" s="503"/>
      <c r="I435" s="110" t="s">
        <v>63</v>
      </c>
    </row>
    <row r="436" spans="1:9" ht="15" customHeight="1">
      <c r="A436" s="9" t="s">
        <v>22</v>
      </c>
      <c r="B436" s="17">
        <v>39500</v>
      </c>
      <c r="C436" s="315" t="s">
        <v>83</v>
      </c>
      <c r="D436" s="13" t="s">
        <v>0</v>
      </c>
      <c r="E436" s="12" t="s">
        <v>65</v>
      </c>
      <c r="F436" s="3">
        <v>0</v>
      </c>
      <c r="G436" s="58">
        <v>0</v>
      </c>
      <c r="H436" s="58">
        <v>0</v>
      </c>
      <c r="I436" s="110" t="s">
        <v>63</v>
      </c>
    </row>
    <row r="437" spans="1:9" ht="15" customHeight="1">
      <c r="A437" s="8" t="s">
        <v>44</v>
      </c>
      <c r="B437" s="17">
        <v>39500</v>
      </c>
      <c r="C437" s="315" t="s">
        <v>27</v>
      </c>
      <c r="D437" s="13" t="s">
        <v>0</v>
      </c>
      <c r="E437" s="12" t="s">
        <v>65</v>
      </c>
      <c r="F437" s="3">
        <v>0</v>
      </c>
      <c r="G437" s="57">
        <v>0</v>
      </c>
      <c r="H437" s="58">
        <v>0</v>
      </c>
      <c r="I437" s="110" t="s">
        <v>63</v>
      </c>
    </row>
    <row r="438" spans="1:9" ht="15" customHeight="1">
      <c r="A438" s="8" t="s">
        <v>45</v>
      </c>
      <c r="B438" s="18">
        <v>39502</v>
      </c>
      <c r="C438" s="315" t="s">
        <v>27</v>
      </c>
      <c r="D438" s="13" t="s">
        <v>0</v>
      </c>
      <c r="E438" s="12" t="s">
        <v>65</v>
      </c>
      <c r="F438" s="4">
        <v>0</v>
      </c>
      <c r="G438" s="501">
        <f>0/3</f>
        <v>0</v>
      </c>
      <c r="H438" s="501">
        <f>0/3</f>
        <v>0</v>
      </c>
      <c r="I438" s="110" t="s">
        <v>63</v>
      </c>
    </row>
    <row r="439" spans="1:9" ht="15" customHeight="1">
      <c r="A439" s="21" t="s">
        <v>45</v>
      </c>
      <c r="B439" s="18">
        <v>39573</v>
      </c>
      <c r="C439" s="315" t="s">
        <v>27</v>
      </c>
      <c r="D439" s="13" t="s">
        <v>0</v>
      </c>
      <c r="E439" s="12" t="s">
        <v>65</v>
      </c>
      <c r="F439" s="4">
        <v>0</v>
      </c>
      <c r="G439" s="502"/>
      <c r="H439" s="502"/>
      <c r="I439" s="110" t="s">
        <v>63</v>
      </c>
    </row>
    <row r="440" spans="1:9" ht="15" customHeight="1">
      <c r="A440" s="41" t="s">
        <v>45</v>
      </c>
      <c r="B440" s="25">
        <v>39720</v>
      </c>
      <c r="C440" s="315" t="s">
        <v>27</v>
      </c>
      <c r="D440" s="13" t="s">
        <v>0</v>
      </c>
      <c r="E440" s="12" t="s">
        <v>65</v>
      </c>
      <c r="F440" s="4">
        <v>0</v>
      </c>
      <c r="G440" s="503"/>
      <c r="H440" s="503">
        <v>0</v>
      </c>
      <c r="I440" s="110" t="s">
        <v>63</v>
      </c>
    </row>
    <row r="441" spans="1:9" ht="15" customHeight="1">
      <c r="A441" s="16" t="s">
        <v>46</v>
      </c>
      <c r="B441" s="17">
        <v>39504</v>
      </c>
      <c r="C441" s="315" t="s">
        <v>27</v>
      </c>
      <c r="D441" s="13" t="s">
        <v>0</v>
      </c>
      <c r="E441" s="12" t="s">
        <v>65</v>
      </c>
      <c r="F441" s="3">
        <v>0</v>
      </c>
      <c r="G441" s="502">
        <f>0/2</f>
        <v>0</v>
      </c>
      <c r="H441" s="504">
        <f>1/2</f>
        <v>0.5</v>
      </c>
      <c r="I441" s="110" t="s">
        <v>63</v>
      </c>
    </row>
    <row r="442" spans="1:9" ht="15" customHeight="1">
      <c r="A442" s="15" t="s">
        <v>46</v>
      </c>
      <c r="B442" s="17">
        <v>39594</v>
      </c>
      <c r="C442" s="315" t="s">
        <v>27</v>
      </c>
      <c r="D442" s="13" t="s">
        <v>47</v>
      </c>
      <c r="E442" s="12" t="s">
        <v>48</v>
      </c>
      <c r="F442" s="3">
        <v>1</v>
      </c>
      <c r="G442" s="503"/>
      <c r="H442" s="506"/>
      <c r="I442" s="110" t="s">
        <v>71</v>
      </c>
    </row>
    <row r="443" spans="1:9" ht="15" customHeight="1">
      <c r="A443" s="10" t="s">
        <v>23</v>
      </c>
      <c r="B443" s="17">
        <v>39506</v>
      </c>
      <c r="C443" s="315" t="s">
        <v>83</v>
      </c>
      <c r="D443" s="13" t="s">
        <v>0</v>
      </c>
      <c r="E443" s="12" t="s">
        <v>65</v>
      </c>
      <c r="F443" s="3">
        <v>0</v>
      </c>
      <c r="G443" s="501">
        <f>0/2</f>
        <v>0</v>
      </c>
      <c r="H443" s="501">
        <f>0/2</f>
        <v>0</v>
      </c>
      <c r="I443" s="110" t="s">
        <v>63</v>
      </c>
    </row>
    <row r="444" spans="1:9" ht="15" customHeight="1">
      <c r="A444" s="11" t="s">
        <v>23</v>
      </c>
      <c r="B444" s="36">
        <v>40028</v>
      </c>
      <c r="C444" s="133" t="s">
        <v>402</v>
      </c>
      <c r="D444" s="13" t="s">
        <v>0</v>
      </c>
      <c r="E444" s="12" t="s">
        <v>65</v>
      </c>
      <c r="F444" s="3">
        <v>0</v>
      </c>
      <c r="G444" s="503"/>
      <c r="H444" s="503"/>
      <c r="I444" s="110" t="s">
        <v>63</v>
      </c>
    </row>
    <row r="445" spans="1:9" ht="15" customHeight="1">
      <c r="A445" s="7" t="s">
        <v>11</v>
      </c>
      <c r="B445" s="17">
        <v>39508</v>
      </c>
      <c r="C445" s="133" t="s">
        <v>402</v>
      </c>
      <c r="D445" s="12" t="s">
        <v>0</v>
      </c>
      <c r="E445" s="12" t="s">
        <v>65</v>
      </c>
      <c r="F445" s="3">
        <v>0</v>
      </c>
      <c r="G445" s="58">
        <v>0</v>
      </c>
      <c r="H445" s="59">
        <v>0</v>
      </c>
      <c r="I445" s="110" t="s">
        <v>63</v>
      </c>
    </row>
    <row r="446" spans="1:9" ht="15" customHeight="1">
      <c r="A446" s="10" t="s">
        <v>26</v>
      </c>
      <c r="B446" s="17">
        <v>39508</v>
      </c>
      <c r="C446" s="315" t="s">
        <v>83</v>
      </c>
      <c r="D446" s="13" t="s">
        <v>0</v>
      </c>
      <c r="E446" s="12" t="s">
        <v>65</v>
      </c>
      <c r="F446" s="3">
        <v>0</v>
      </c>
      <c r="G446" s="58">
        <v>0</v>
      </c>
      <c r="H446" s="60">
        <v>0</v>
      </c>
      <c r="I446" s="110" t="s">
        <v>63</v>
      </c>
    </row>
    <row r="447" spans="1:9" ht="15" customHeight="1">
      <c r="A447" s="7" t="s">
        <v>12</v>
      </c>
      <c r="B447" s="17">
        <v>39509</v>
      </c>
      <c r="C447" s="133" t="s">
        <v>402</v>
      </c>
      <c r="D447" s="12" t="s">
        <v>0</v>
      </c>
      <c r="E447" s="12" t="s">
        <v>65</v>
      </c>
      <c r="F447" s="3">
        <v>0</v>
      </c>
      <c r="G447" s="58">
        <v>0</v>
      </c>
      <c r="H447" s="58">
        <v>0</v>
      </c>
      <c r="I447" s="110" t="s">
        <v>63</v>
      </c>
    </row>
    <row r="448" spans="1:9" ht="15" customHeight="1">
      <c r="A448" s="10" t="s">
        <v>13</v>
      </c>
      <c r="B448" s="17">
        <v>39519</v>
      </c>
      <c r="C448" s="133" t="s">
        <v>402</v>
      </c>
      <c r="D448" s="12" t="s">
        <v>0</v>
      </c>
      <c r="E448" s="12" t="s">
        <v>65</v>
      </c>
      <c r="F448" s="3">
        <v>0</v>
      </c>
      <c r="G448" s="58">
        <v>0</v>
      </c>
      <c r="H448" s="58">
        <v>0</v>
      </c>
      <c r="I448" s="110" t="s">
        <v>63</v>
      </c>
    </row>
    <row r="449" spans="1:9" ht="15" customHeight="1">
      <c r="A449" s="10" t="s">
        <v>24</v>
      </c>
      <c r="B449" s="17">
        <v>39520</v>
      </c>
      <c r="C449" s="315" t="s">
        <v>83</v>
      </c>
      <c r="D449" s="13" t="s">
        <v>0</v>
      </c>
      <c r="E449" s="12" t="s">
        <v>65</v>
      </c>
      <c r="F449" s="3">
        <v>0</v>
      </c>
      <c r="G449" s="58">
        <v>0</v>
      </c>
      <c r="H449" s="60">
        <v>0</v>
      </c>
      <c r="I449" s="110" t="s">
        <v>63</v>
      </c>
    </row>
    <row r="450" spans="1:9" ht="15" customHeight="1">
      <c r="A450" s="10" t="s">
        <v>57</v>
      </c>
      <c r="B450" s="17">
        <v>39528</v>
      </c>
      <c r="C450" s="315" t="s">
        <v>83</v>
      </c>
      <c r="D450" s="13" t="s">
        <v>0</v>
      </c>
      <c r="E450" s="12" t="s">
        <v>65</v>
      </c>
      <c r="F450" s="3">
        <v>0</v>
      </c>
      <c r="G450" s="58">
        <v>0</v>
      </c>
      <c r="H450" s="60">
        <v>0</v>
      </c>
      <c r="I450" s="110" t="s">
        <v>63</v>
      </c>
    </row>
    <row r="451" spans="1:9" ht="15" customHeight="1">
      <c r="A451" s="8" t="s">
        <v>58</v>
      </c>
      <c r="B451" s="17">
        <v>39529</v>
      </c>
      <c r="C451" s="133" t="s">
        <v>402</v>
      </c>
      <c r="D451" s="13" t="s">
        <v>0</v>
      </c>
      <c r="E451" s="12" t="s">
        <v>65</v>
      </c>
      <c r="F451" s="3">
        <v>0</v>
      </c>
      <c r="G451" s="501">
        <f>0/2</f>
        <v>0</v>
      </c>
      <c r="H451" s="501">
        <f>0/2</f>
        <v>0</v>
      </c>
      <c r="I451" s="110" t="s">
        <v>63</v>
      </c>
    </row>
    <row r="452" spans="1:9" ht="15" customHeight="1">
      <c r="A452" s="53" t="s">
        <v>58</v>
      </c>
      <c r="B452" s="36">
        <v>40042</v>
      </c>
      <c r="C452" s="133" t="s">
        <v>402</v>
      </c>
      <c r="D452" s="13" t="s">
        <v>0</v>
      </c>
      <c r="E452" s="12" t="s">
        <v>65</v>
      </c>
      <c r="F452" s="3">
        <v>0</v>
      </c>
      <c r="G452" s="503"/>
      <c r="H452" s="503"/>
      <c r="I452" s="110" t="s">
        <v>63</v>
      </c>
    </row>
    <row r="453" spans="1:9" ht="15" customHeight="1">
      <c r="A453" s="53" t="s">
        <v>56</v>
      </c>
      <c r="B453" s="18">
        <v>39540</v>
      </c>
      <c r="C453" s="133" t="s">
        <v>402</v>
      </c>
      <c r="D453" s="13" t="s">
        <v>0</v>
      </c>
      <c r="E453" s="12" t="s">
        <v>65</v>
      </c>
      <c r="F453" s="3">
        <v>0</v>
      </c>
      <c r="G453" s="501">
        <f>0/3</f>
        <v>0</v>
      </c>
      <c r="H453" s="501">
        <f>0/3</f>
        <v>0</v>
      </c>
      <c r="I453" s="110" t="s">
        <v>63</v>
      </c>
    </row>
    <row r="454" spans="1:9" ht="15" customHeight="1">
      <c r="A454" s="38" t="s">
        <v>56</v>
      </c>
      <c r="B454" s="68">
        <v>39797</v>
      </c>
      <c r="C454" s="133" t="s">
        <v>402</v>
      </c>
      <c r="D454" s="13" t="s">
        <v>0</v>
      </c>
      <c r="E454" s="12" t="s">
        <v>65</v>
      </c>
      <c r="F454" s="3">
        <v>0</v>
      </c>
      <c r="G454" s="502"/>
      <c r="H454" s="502"/>
      <c r="I454" s="110" t="s">
        <v>63</v>
      </c>
    </row>
    <row r="455" spans="1:9" ht="15" customHeight="1">
      <c r="A455" s="41" t="s">
        <v>56</v>
      </c>
      <c r="B455" s="25">
        <v>39979</v>
      </c>
      <c r="C455" s="133" t="s">
        <v>402</v>
      </c>
      <c r="D455" s="13" t="s">
        <v>0</v>
      </c>
      <c r="E455" s="12" t="s">
        <v>65</v>
      </c>
      <c r="F455" s="3">
        <v>0</v>
      </c>
      <c r="G455" s="503"/>
      <c r="H455" s="503"/>
      <c r="I455" s="110" t="s">
        <v>63</v>
      </c>
    </row>
    <row r="456" spans="1:9" ht="15" customHeight="1">
      <c r="A456" s="54" t="s">
        <v>55</v>
      </c>
      <c r="B456" s="17">
        <v>39540</v>
      </c>
      <c r="C456" s="133" t="s">
        <v>402</v>
      </c>
      <c r="D456" s="13" t="s">
        <v>0</v>
      </c>
      <c r="E456" s="12" t="s">
        <v>65</v>
      </c>
      <c r="F456" s="3">
        <v>0</v>
      </c>
      <c r="G456" s="59">
        <v>0</v>
      </c>
      <c r="H456" s="58">
        <v>0</v>
      </c>
      <c r="I456" s="110" t="s">
        <v>63</v>
      </c>
    </row>
    <row r="457" spans="1:9" ht="15" customHeight="1">
      <c r="A457" s="53" t="s">
        <v>60</v>
      </c>
      <c r="B457" s="17">
        <v>39542</v>
      </c>
      <c r="C457" s="315" t="s">
        <v>83</v>
      </c>
      <c r="D457" s="13" t="s">
        <v>0</v>
      </c>
      <c r="E457" s="12" t="s">
        <v>65</v>
      </c>
      <c r="F457" s="3">
        <v>0</v>
      </c>
      <c r="G457" s="56">
        <v>0</v>
      </c>
      <c r="H457" s="58">
        <v>0</v>
      </c>
      <c r="I457" s="110" t="s">
        <v>63</v>
      </c>
    </row>
    <row r="458" spans="1:9" ht="15" customHeight="1">
      <c r="A458" s="53" t="s">
        <v>61</v>
      </c>
      <c r="B458" s="18">
        <v>39543</v>
      </c>
      <c r="C458" s="127" t="s">
        <v>407</v>
      </c>
      <c r="D458" s="13" t="s">
        <v>0</v>
      </c>
      <c r="E458" s="12" t="s">
        <v>65</v>
      </c>
      <c r="F458" s="4">
        <v>0</v>
      </c>
      <c r="G458" s="501">
        <f>0/13</f>
        <v>0</v>
      </c>
      <c r="H458" s="501">
        <f>0/13</f>
        <v>0</v>
      </c>
      <c r="I458" s="110" t="s">
        <v>63</v>
      </c>
    </row>
    <row r="459" spans="1:9" ht="15" customHeight="1">
      <c r="A459" s="55" t="s">
        <v>61</v>
      </c>
      <c r="B459" s="18">
        <v>39647</v>
      </c>
      <c r="C459" s="127" t="s">
        <v>407</v>
      </c>
      <c r="D459" s="13" t="s">
        <v>0</v>
      </c>
      <c r="E459" s="12" t="s">
        <v>65</v>
      </c>
      <c r="F459" s="4">
        <v>0</v>
      </c>
      <c r="G459" s="502"/>
      <c r="H459" s="502"/>
      <c r="I459" s="110" t="s">
        <v>63</v>
      </c>
    </row>
    <row r="460" spans="1:9" ht="15" customHeight="1">
      <c r="A460" s="55" t="s">
        <v>61</v>
      </c>
      <c r="B460" s="75">
        <v>39714</v>
      </c>
      <c r="C460" s="127" t="s">
        <v>407</v>
      </c>
      <c r="D460" s="13" t="s">
        <v>0</v>
      </c>
      <c r="E460" s="12" t="s">
        <v>65</v>
      </c>
      <c r="F460" s="4">
        <v>0</v>
      </c>
      <c r="G460" s="502"/>
      <c r="H460" s="502"/>
      <c r="I460" s="110" t="s">
        <v>63</v>
      </c>
    </row>
    <row r="461" spans="1:9" ht="15" customHeight="1">
      <c r="A461" s="55" t="s">
        <v>61</v>
      </c>
      <c r="B461" s="79">
        <v>39867</v>
      </c>
      <c r="C461" s="127" t="s">
        <v>407</v>
      </c>
      <c r="D461" s="13" t="s">
        <v>0</v>
      </c>
      <c r="E461" s="12" t="s">
        <v>65</v>
      </c>
      <c r="F461" s="4">
        <v>0</v>
      </c>
      <c r="G461" s="502"/>
      <c r="H461" s="502"/>
      <c r="I461" s="110" t="s">
        <v>63</v>
      </c>
    </row>
    <row r="462" spans="1:9" ht="15" customHeight="1">
      <c r="A462" s="55" t="s">
        <v>61</v>
      </c>
      <c r="B462" s="79">
        <v>40087</v>
      </c>
      <c r="C462" s="127" t="s">
        <v>407</v>
      </c>
      <c r="D462" s="13" t="s">
        <v>0</v>
      </c>
      <c r="E462" s="12" t="s">
        <v>65</v>
      </c>
      <c r="F462" s="4">
        <v>0</v>
      </c>
      <c r="G462" s="502"/>
      <c r="H462" s="502"/>
      <c r="I462" s="110" t="s">
        <v>63</v>
      </c>
    </row>
    <row r="463" spans="1:9" ht="15" customHeight="1">
      <c r="A463" s="55" t="s">
        <v>61</v>
      </c>
      <c r="B463" s="68">
        <v>40178</v>
      </c>
      <c r="C463" s="127" t="s">
        <v>407</v>
      </c>
      <c r="D463" s="80" t="s">
        <v>0</v>
      </c>
      <c r="E463" s="12" t="s">
        <v>65</v>
      </c>
      <c r="F463" s="4">
        <v>0</v>
      </c>
      <c r="G463" s="502"/>
      <c r="H463" s="502"/>
      <c r="I463" s="110" t="s">
        <v>63</v>
      </c>
    </row>
    <row r="464" spans="1:9" ht="15" customHeight="1">
      <c r="A464" s="55" t="s">
        <v>61</v>
      </c>
      <c r="B464" s="68">
        <v>40326</v>
      </c>
      <c r="C464" s="127" t="s">
        <v>407</v>
      </c>
      <c r="D464" s="80" t="s">
        <v>0</v>
      </c>
      <c r="E464" s="12" t="s">
        <v>65</v>
      </c>
      <c r="F464" s="4">
        <v>0</v>
      </c>
      <c r="G464" s="502"/>
      <c r="H464" s="502"/>
      <c r="I464" s="110" t="s">
        <v>63</v>
      </c>
    </row>
    <row r="465" spans="1:9" ht="15" customHeight="1">
      <c r="A465" s="55" t="s">
        <v>61</v>
      </c>
      <c r="B465" s="151">
        <v>40406</v>
      </c>
      <c r="C465" s="127" t="s">
        <v>407</v>
      </c>
      <c r="D465" s="80" t="s">
        <v>0</v>
      </c>
      <c r="E465" s="12" t="s">
        <v>65</v>
      </c>
      <c r="F465" s="4">
        <v>0</v>
      </c>
      <c r="G465" s="502"/>
      <c r="H465" s="502"/>
      <c r="I465" s="110" t="s">
        <v>63</v>
      </c>
    </row>
    <row r="466" spans="1:9" ht="15" customHeight="1">
      <c r="A466" s="55" t="s">
        <v>61</v>
      </c>
      <c r="B466" s="151">
        <v>40547</v>
      </c>
      <c r="C466" s="127" t="s">
        <v>407</v>
      </c>
      <c r="D466" s="80" t="s">
        <v>0</v>
      </c>
      <c r="E466" s="12" t="s">
        <v>65</v>
      </c>
      <c r="F466" s="4">
        <v>0</v>
      </c>
      <c r="G466" s="502"/>
      <c r="H466" s="502"/>
      <c r="I466" s="110" t="s">
        <v>63</v>
      </c>
    </row>
    <row r="467" spans="1:9" ht="15" customHeight="1">
      <c r="A467" s="55" t="s">
        <v>61</v>
      </c>
      <c r="B467" s="151">
        <v>40642</v>
      </c>
      <c r="C467" s="127" t="s">
        <v>407</v>
      </c>
      <c r="D467" s="80" t="s">
        <v>0</v>
      </c>
      <c r="E467" s="12" t="s">
        <v>65</v>
      </c>
      <c r="F467" s="4">
        <v>0</v>
      </c>
      <c r="G467" s="502"/>
      <c r="H467" s="502"/>
      <c r="I467" s="110" t="s">
        <v>63</v>
      </c>
    </row>
    <row r="468" spans="1:9" ht="15" customHeight="1">
      <c r="A468" s="55" t="s">
        <v>61</v>
      </c>
      <c r="B468" s="151">
        <v>40726</v>
      </c>
      <c r="C468" s="127" t="s">
        <v>407</v>
      </c>
      <c r="D468" s="80" t="s">
        <v>0</v>
      </c>
      <c r="E468" s="12" t="s">
        <v>65</v>
      </c>
      <c r="F468" s="4">
        <v>0</v>
      </c>
      <c r="G468" s="502"/>
      <c r="H468" s="502"/>
      <c r="I468" s="110" t="s">
        <v>63</v>
      </c>
    </row>
    <row r="469" spans="1:9" ht="15" customHeight="1">
      <c r="A469" s="55" t="s">
        <v>61</v>
      </c>
      <c r="B469" s="151">
        <v>40845</v>
      </c>
      <c r="C469" s="127" t="s">
        <v>407</v>
      </c>
      <c r="D469" s="80" t="s">
        <v>0</v>
      </c>
      <c r="E469" s="12" t="s">
        <v>65</v>
      </c>
      <c r="F469" s="4">
        <v>0</v>
      </c>
      <c r="G469" s="502"/>
      <c r="H469" s="502"/>
      <c r="I469" s="110" t="s">
        <v>63</v>
      </c>
    </row>
    <row r="470" spans="1:9" ht="15" customHeight="1">
      <c r="A470" s="54" t="s">
        <v>61</v>
      </c>
      <c r="B470" s="68">
        <v>40935</v>
      </c>
      <c r="C470" s="127" t="s">
        <v>407</v>
      </c>
      <c r="D470" s="80" t="s">
        <v>0</v>
      </c>
      <c r="E470" s="12" t="s">
        <v>65</v>
      </c>
      <c r="F470" s="4">
        <v>0</v>
      </c>
      <c r="G470" s="503"/>
      <c r="H470" s="503"/>
      <c r="I470" s="110" t="s">
        <v>63</v>
      </c>
    </row>
    <row r="471" spans="1:9" ht="15" customHeight="1">
      <c r="A471" s="53" t="s">
        <v>134</v>
      </c>
      <c r="B471" s="18">
        <v>39560</v>
      </c>
      <c r="C471" s="324" t="s">
        <v>27</v>
      </c>
      <c r="D471" s="13" t="s">
        <v>0</v>
      </c>
      <c r="E471" s="12" t="s">
        <v>65</v>
      </c>
      <c r="F471" s="3">
        <v>0</v>
      </c>
      <c r="G471" s="501">
        <f>0/9</f>
        <v>0</v>
      </c>
      <c r="H471" s="501">
        <f>0/9</f>
        <v>0</v>
      </c>
      <c r="I471" s="110" t="s">
        <v>63</v>
      </c>
    </row>
    <row r="472" spans="1:9" ht="15" customHeight="1">
      <c r="A472" s="38" t="s">
        <v>134</v>
      </c>
      <c r="B472" s="18">
        <v>39782</v>
      </c>
      <c r="C472" s="324" t="s">
        <v>27</v>
      </c>
      <c r="D472" s="13" t="s">
        <v>0</v>
      </c>
      <c r="E472" s="12" t="s">
        <v>65</v>
      </c>
      <c r="F472" s="3">
        <v>0</v>
      </c>
      <c r="G472" s="502"/>
      <c r="H472" s="502"/>
      <c r="I472" s="110" t="s">
        <v>63</v>
      </c>
    </row>
    <row r="473" spans="1:9" ht="15" customHeight="1">
      <c r="A473" s="38" t="s">
        <v>134</v>
      </c>
      <c r="B473" s="18">
        <v>39811</v>
      </c>
      <c r="C473" s="324" t="s">
        <v>27</v>
      </c>
      <c r="D473" s="13" t="s">
        <v>0</v>
      </c>
      <c r="E473" s="12" t="s">
        <v>65</v>
      </c>
      <c r="F473" s="3">
        <v>0</v>
      </c>
      <c r="G473" s="502"/>
      <c r="H473" s="502"/>
      <c r="I473" s="110" t="s">
        <v>63</v>
      </c>
    </row>
    <row r="474" spans="1:9" ht="15" customHeight="1">
      <c r="A474" s="38" t="s">
        <v>134</v>
      </c>
      <c r="B474" s="18">
        <v>39916</v>
      </c>
      <c r="C474" s="324" t="s">
        <v>27</v>
      </c>
      <c r="D474" s="13" t="s">
        <v>0</v>
      </c>
      <c r="E474" s="12" t="s">
        <v>65</v>
      </c>
      <c r="F474" s="3">
        <v>0</v>
      </c>
      <c r="G474" s="502"/>
      <c r="H474" s="502"/>
      <c r="I474" s="110" t="s">
        <v>63</v>
      </c>
    </row>
    <row r="475" spans="1:9" ht="15" customHeight="1">
      <c r="A475" s="38" t="s">
        <v>134</v>
      </c>
      <c r="B475" s="47">
        <v>39950</v>
      </c>
      <c r="C475" s="324" t="s">
        <v>27</v>
      </c>
      <c r="D475" s="13" t="s">
        <v>0</v>
      </c>
      <c r="E475" s="12" t="s">
        <v>65</v>
      </c>
      <c r="F475" s="3">
        <v>0</v>
      </c>
      <c r="G475" s="502"/>
      <c r="H475" s="502"/>
      <c r="I475" s="110" t="s">
        <v>63</v>
      </c>
    </row>
    <row r="476" spans="1:9" ht="15" customHeight="1">
      <c r="A476" s="55" t="s">
        <v>134</v>
      </c>
      <c r="B476" s="28">
        <v>39972</v>
      </c>
      <c r="C476" s="133" t="s">
        <v>27</v>
      </c>
      <c r="D476" s="13" t="s">
        <v>0</v>
      </c>
      <c r="E476" s="12" t="s">
        <v>65</v>
      </c>
      <c r="F476" s="3">
        <v>0</v>
      </c>
      <c r="G476" s="502"/>
      <c r="H476" s="502"/>
      <c r="I476" s="110" t="s">
        <v>63</v>
      </c>
    </row>
    <row r="477" spans="1:9" ht="15" customHeight="1">
      <c r="A477" s="55" t="s">
        <v>134</v>
      </c>
      <c r="B477" s="28">
        <v>40004</v>
      </c>
      <c r="C477" s="133" t="s">
        <v>27</v>
      </c>
      <c r="D477" s="13" t="s">
        <v>0</v>
      </c>
      <c r="E477" s="12" t="s">
        <v>65</v>
      </c>
      <c r="F477" s="3">
        <v>0</v>
      </c>
      <c r="G477" s="502"/>
      <c r="H477" s="502"/>
      <c r="I477" s="110" t="s">
        <v>63</v>
      </c>
    </row>
    <row r="478" spans="1:9" ht="15" customHeight="1">
      <c r="A478" s="55" t="s">
        <v>134</v>
      </c>
      <c r="B478" s="28">
        <v>40026</v>
      </c>
      <c r="C478" s="133" t="s">
        <v>27</v>
      </c>
      <c r="D478" s="13" t="s">
        <v>0</v>
      </c>
      <c r="E478" s="12" t="s">
        <v>65</v>
      </c>
      <c r="F478" s="3">
        <v>0</v>
      </c>
      <c r="G478" s="502"/>
      <c r="H478" s="502"/>
      <c r="I478" s="110" t="s">
        <v>63</v>
      </c>
    </row>
    <row r="479" spans="1:9" ht="15" customHeight="1">
      <c r="A479" s="54" t="s">
        <v>134</v>
      </c>
      <c r="B479" s="98">
        <v>40054</v>
      </c>
      <c r="C479" s="323" t="s">
        <v>27</v>
      </c>
      <c r="D479" s="13" t="s">
        <v>0</v>
      </c>
      <c r="E479" s="12" t="s">
        <v>65</v>
      </c>
      <c r="F479" s="3">
        <v>0</v>
      </c>
      <c r="G479" s="503"/>
      <c r="H479" s="503"/>
      <c r="I479" s="110" t="s">
        <v>63</v>
      </c>
    </row>
    <row r="480" spans="1:9" ht="15" customHeight="1">
      <c r="A480" s="54" t="s">
        <v>66</v>
      </c>
      <c r="B480" s="76">
        <v>39568</v>
      </c>
      <c r="C480" s="127" t="s">
        <v>407</v>
      </c>
      <c r="D480" s="13" t="s">
        <v>0</v>
      </c>
      <c r="E480" s="12" t="s">
        <v>65</v>
      </c>
      <c r="F480" s="3">
        <v>0</v>
      </c>
      <c r="G480" s="59">
        <v>0</v>
      </c>
      <c r="H480" s="58">
        <v>0</v>
      </c>
      <c r="I480" s="110" t="s">
        <v>63</v>
      </c>
    </row>
    <row r="481" spans="1:9" ht="15" customHeight="1">
      <c r="A481" s="11" t="s">
        <v>67</v>
      </c>
      <c r="B481" s="17">
        <v>39570</v>
      </c>
      <c r="C481" s="133" t="s">
        <v>402</v>
      </c>
      <c r="D481" s="13" t="s">
        <v>0</v>
      </c>
      <c r="E481" s="12" t="s">
        <v>65</v>
      </c>
      <c r="F481" s="4">
        <v>0</v>
      </c>
      <c r="G481" s="59">
        <v>0</v>
      </c>
      <c r="H481" s="65">
        <v>0</v>
      </c>
      <c r="I481" s="110" t="s">
        <v>63</v>
      </c>
    </row>
    <row r="482" spans="1:9" ht="15" customHeight="1">
      <c r="A482" s="53" t="s">
        <v>68</v>
      </c>
      <c r="B482" s="17">
        <v>39577</v>
      </c>
      <c r="C482" s="133" t="s">
        <v>402</v>
      </c>
      <c r="D482" s="13" t="s">
        <v>0</v>
      </c>
      <c r="E482" s="12" t="s">
        <v>65</v>
      </c>
      <c r="F482" s="4">
        <v>0</v>
      </c>
      <c r="G482" s="59">
        <v>0</v>
      </c>
      <c r="H482" s="65">
        <v>0</v>
      </c>
      <c r="I482" s="110" t="s">
        <v>63</v>
      </c>
    </row>
    <row r="483" spans="1:9" ht="15" customHeight="1">
      <c r="A483" s="53" t="s">
        <v>69</v>
      </c>
      <c r="B483" s="18">
        <v>39585</v>
      </c>
      <c r="C483" s="133" t="s">
        <v>402</v>
      </c>
      <c r="D483" s="13" t="s">
        <v>0</v>
      </c>
      <c r="E483" s="12" t="s">
        <v>65</v>
      </c>
      <c r="F483" s="4">
        <v>0</v>
      </c>
      <c r="G483" s="59">
        <v>0</v>
      </c>
      <c r="H483" s="65">
        <v>0</v>
      </c>
      <c r="I483" s="110" t="s">
        <v>63</v>
      </c>
    </row>
    <row r="484" spans="1:9" ht="15" customHeight="1">
      <c r="A484" s="55" t="s">
        <v>69</v>
      </c>
      <c r="B484" s="25">
        <v>39708</v>
      </c>
      <c r="C484" s="133" t="s">
        <v>402</v>
      </c>
      <c r="D484" s="13" t="s">
        <v>0</v>
      </c>
      <c r="E484" s="12" t="s">
        <v>65</v>
      </c>
      <c r="F484" s="4">
        <v>0</v>
      </c>
      <c r="G484" s="59">
        <v>0</v>
      </c>
      <c r="H484" s="65">
        <v>0</v>
      </c>
      <c r="I484" s="110" t="s">
        <v>63</v>
      </c>
    </row>
    <row r="485" spans="1:9" ht="15" customHeight="1">
      <c r="A485" s="69" t="s">
        <v>135</v>
      </c>
      <c r="B485" s="18">
        <v>39589</v>
      </c>
      <c r="C485" s="315" t="s">
        <v>27</v>
      </c>
      <c r="D485" s="13" t="s">
        <v>0</v>
      </c>
      <c r="E485" s="12" t="s">
        <v>65</v>
      </c>
      <c r="F485" s="4">
        <v>0</v>
      </c>
      <c r="G485" s="501">
        <f>0/46</f>
        <v>0</v>
      </c>
      <c r="H485" s="501">
        <f>0/46</f>
        <v>0</v>
      </c>
      <c r="I485" s="110" t="s">
        <v>63</v>
      </c>
    </row>
    <row r="486" spans="1:9" ht="15" customHeight="1">
      <c r="A486" s="51" t="s">
        <v>135</v>
      </c>
      <c r="B486" s="32">
        <v>39617</v>
      </c>
      <c r="C486" s="315" t="s">
        <v>27</v>
      </c>
      <c r="D486" s="13" t="s">
        <v>0</v>
      </c>
      <c r="E486" s="12" t="s">
        <v>65</v>
      </c>
      <c r="F486" s="4">
        <v>0</v>
      </c>
      <c r="G486" s="502"/>
      <c r="H486" s="502"/>
      <c r="I486" s="110" t="s">
        <v>63</v>
      </c>
    </row>
    <row r="487" spans="1:9" ht="15" customHeight="1">
      <c r="A487" s="51" t="s">
        <v>135</v>
      </c>
      <c r="B487" s="52">
        <v>39646</v>
      </c>
      <c r="C487" s="315" t="s">
        <v>27</v>
      </c>
      <c r="D487" s="13" t="s">
        <v>0</v>
      </c>
      <c r="E487" s="12" t="s">
        <v>65</v>
      </c>
      <c r="F487" s="4">
        <v>0</v>
      </c>
      <c r="G487" s="502"/>
      <c r="H487" s="502"/>
      <c r="I487" s="110" t="s">
        <v>63</v>
      </c>
    </row>
    <row r="488" spans="1:9" ht="15" customHeight="1">
      <c r="A488" s="51" t="s">
        <v>135</v>
      </c>
      <c r="B488" s="52">
        <v>39677</v>
      </c>
      <c r="C488" s="315" t="s">
        <v>27</v>
      </c>
      <c r="D488" s="13" t="s">
        <v>0</v>
      </c>
      <c r="E488" s="12" t="s">
        <v>65</v>
      </c>
      <c r="F488" s="4">
        <v>0</v>
      </c>
      <c r="G488" s="502"/>
      <c r="H488" s="502"/>
      <c r="I488" s="110" t="s">
        <v>63</v>
      </c>
    </row>
    <row r="489" spans="1:9" ht="15" customHeight="1">
      <c r="A489" s="51" t="s">
        <v>135</v>
      </c>
      <c r="B489" s="52">
        <v>39702</v>
      </c>
      <c r="C489" s="128" t="s">
        <v>27</v>
      </c>
      <c r="D489" s="13" t="s">
        <v>0</v>
      </c>
      <c r="E489" s="12" t="s">
        <v>65</v>
      </c>
      <c r="F489" s="4">
        <v>0</v>
      </c>
      <c r="G489" s="502"/>
      <c r="H489" s="502"/>
      <c r="I489" s="110" t="s">
        <v>63</v>
      </c>
    </row>
    <row r="490" spans="1:9" ht="15" customHeight="1">
      <c r="A490" s="51" t="s">
        <v>135</v>
      </c>
      <c r="B490" s="52">
        <v>39733</v>
      </c>
      <c r="C490" s="128" t="s">
        <v>27</v>
      </c>
      <c r="D490" s="13" t="s">
        <v>0</v>
      </c>
      <c r="E490" s="12" t="s">
        <v>65</v>
      </c>
      <c r="F490" s="4">
        <v>0</v>
      </c>
      <c r="G490" s="502"/>
      <c r="H490" s="502"/>
      <c r="I490" s="110" t="s">
        <v>63</v>
      </c>
    </row>
    <row r="491" spans="1:9" ht="15" customHeight="1">
      <c r="A491" s="51" t="s">
        <v>135</v>
      </c>
      <c r="B491" s="52">
        <v>39762</v>
      </c>
      <c r="C491" s="128" t="s">
        <v>27</v>
      </c>
      <c r="D491" s="13" t="s">
        <v>0</v>
      </c>
      <c r="E491" s="12" t="s">
        <v>65</v>
      </c>
      <c r="F491" s="4">
        <v>0</v>
      </c>
      <c r="G491" s="502"/>
      <c r="H491" s="502"/>
      <c r="I491" s="110" t="s">
        <v>63</v>
      </c>
    </row>
    <row r="492" spans="1:9" ht="15" customHeight="1">
      <c r="A492" s="81" t="s">
        <v>135</v>
      </c>
      <c r="B492" s="78">
        <v>39842</v>
      </c>
      <c r="C492" s="127" t="s">
        <v>27</v>
      </c>
      <c r="D492" s="13" t="s">
        <v>0</v>
      </c>
      <c r="E492" s="12" t="s">
        <v>65</v>
      </c>
      <c r="F492" s="4">
        <v>0</v>
      </c>
      <c r="G492" s="502"/>
      <c r="H492" s="502"/>
      <c r="I492" s="110" t="s">
        <v>63</v>
      </c>
    </row>
    <row r="493" spans="1:9" ht="15" customHeight="1">
      <c r="A493" s="81" t="s">
        <v>135</v>
      </c>
      <c r="B493" s="78">
        <v>39871</v>
      </c>
      <c r="C493" s="127" t="s">
        <v>27</v>
      </c>
      <c r="D493" s="13" t="s">
        <v>0</v>
      </c>
      <c r="E493" s="12" t="s">
        <v>65</v>
      </c>
      <c r="F493" s="4">
        <v>0</v>
      </c>
      <c r="G493" s="502"/>
      <c r="H493" s="502"/>
      <c r="I493" s="110" t="s">
        <v>63</v>
      </c>
    </row>
    <row r="494" spans="1:9" ht="15" customHeight="1">
      <c r="A494" s="81" t="s">
        <v>135</v>
      </c>
      <c r="B494" s="78">
        <v>39902</v>
      </c>
      <c r="C494" s="127" t="s">
        <v>27</v>
      </c>
      <c r="D494" s="13" t="s">
        <v>0</v>
      </c>
      <c r="E494" s="12" t="s">
        <v>65</v>
      </c>
      <c r="F494" s="4">
        <v>0</v>
      </c>
      <c r="G494" s="502"/>
      <c r="H494" s="502"/>
      <c r="I494" s="110" t="s">
        <v>63</v>
      </c>
    </row>
    <row r="495" spans="1:9" ht="15" customHeight="1">
      <c r="A495" s="81" t="s">
        <v>135</v>
      </c>
      <c r="B495" s="52">
        <v>39927</v>
      </c>
      <c r="C495" s="128" t="s">
        <v>27</v>
      </c>
      <c r="D495" s="50" t="s">
        <v>0</v>
      </c>
      <c r="E495" s="12" t="s">
        <v>65</v>
      </c>
      <c r="F495" s="4">
        <v>0</v>
      </c>
      <c r="G495" s="502"/>
      <c r="H495" s="502"/>
      <c r="I495" s="110" t="s">
        <v>63</v>
      </c>
    </row>
    <row r="496" spans="1:9" ht="15" customHeight="1">
      <c r="A496" s="81" t="s">
        <v>135</v>
      </c>
      <c r="B496" s="52">
        <v>39956</v>
      </c>
      <c r="C496" s="128" t="s">
        <v>27</v>
      </c>
      <c r="D496" s="50" t="s">
        <v>0</v>
      </c>
      <c r="E496" s="12" t="s">
        <v>65</v>
      </c>
      <c r="F496" s="4">
        <v>0</v>
      </c>
      <c r="G496" s="502"/>
      <c r="H496" s="502"/>
      <c r="I496" s="110" t="s">
        <v>63</v>
      </c>
    </row>
    <row r="497" spans="1:9" ht="15" customHeight="1">
      <c r="A497" s="81" t="s">
        <v>135</v>
      </c>
      <c r="B497" s="78">
        <v>39983</v>
      </c>
      <c r="C497" s="127" t="s">
        <v>27</v>
      </c>
      <c r="D497" s="50" t="s">
        <v>0</v>
      </c>
      <c r="E497" s="12" t="s">
        <v>65</v>
      </c>
      <c r="F497" s="4">
        <v>0</v>
      </c>
      <c r="G497" s="502"/>
      <c r="H497" s="502"/>
      <c r="I497" s="110" t="s">
        <v>63</v>
      </c>
    </row>
    <row r="498" spans="1:9" ht="15" customHeight="1">
      <c r="A498" s="51" t="s">
        <v>135</v>
      </c>
      <c r="B498" s="52">
        <v>40011</v>
      </c>
      <c r="C498" s="128" t="s">
        <v>27</v>
      </c>
      <c r="D498" s="50" t="s">
        <v>0</v>
      </c>
      <c r="E498" s="12" t="s">
        <v>65</v>
      </c>
      <c r="F498" s="4">
        <v>0</v>
      </c>
      <c r="G498" s="502"/>
      <c r="H498" s="502"/>
      <c r="I498" s="110" t="s">
        <v>63</v>
      </c>
    </row>
    <row r="499" spans="1:9" ht="15" customHeight="1">
      <c r="A499" s="51" t="s">
        <v>135</v>
      </c>
      <c r="B499" s="52">
        <v>40044</v>
      </c>
      <c r="C499" s="128" t="s">
        <v>27</v>
      </c>
      <c r="D499" s="50" t="s">
        <v>0</v>
      </c>
      <c r="E499" s="12" t="s">
        <v>65</v>
      </c>
      <c r="F499" s="4">
        <v>0</v>
      </c>
      <c r="G499" s="502"/>
      <c r="H499" s="502"/>
      <c r="I499" s="110" t="s">
        <v>63</v>
      </c>
    </row>
    <row r="500" spans="1:9" ht="15" customHeight="1">
      <c r="A500" s="51" t="s">
        <v>135</v>
      </c>
      <c r="B500" s="78">
        <v>40070</v>
      </c>
      <c r="C500" s="127" t="s">
        <v>27</v>
      </c>
      <c r="D500" s="50" t="s">
        <v>0</v>
      </c>
      <c r="E500" s="12" t="s">
        <v>65</v>
      </c>
      <c r="F500" s="4">
        <v>0</v>
      </c>
      <c r="G500" s="502"/>
      <c r="H500" s="502"/>
      <c r="I500" s="110" t="s">
        <v>63</v>
      </c>
    </row>
    <row r="501" spans="1:9" ht="15" customHeight="1">
      <c r="A501" s="51" t="s">
        <v>135</v>
      </c>
      <c r="B501" s="78">
        <v>40096</v>
      </c>
      <c r="C501" s="127" t="s">
        <v>27</v>
      </c>
      <c r="D501" s="50" t="s">
        <v>0</v>
      </c>
      <c r="E501" s="12" t="s">
        <v>65</v>
      </c>
      <c r="F501" s="4">
        <v>0</v>
      </c>
      <c r="G501" s="502"/>
      <c r="H501" s="502"/>
      <c r="I501" s="110" t="s">
        <v>63</v>
      </c>
    </row>
    <row r="502" spans="1:9" ht="15" customHeight="1">
      <c r="A502" s="51" t="s">
        <v>135</v>
      </c>
      <c r="B502" s="78">
        <v>40123</v>
      </c>
      <c r="C502" s="127" t="s">
        <v>27</v>
      </c>
      <c r="D502" s="50" t="s">
        <v>0</v>
      </c>
      <c r="E502" s="12" t="s">
        <v>65</v>
      </c>
      <c r="F502" s="4">
        <v>0</v>
      </c>
      <c r="G502" s="502"/>
      <c r="H502" s="502"/>
      <c r="I502" s="110" t="s">
        <v>63</v>
      </c>
    </row>
    <row r="503" spans="1:9" ht="15" customHeight="1">
      <c r="A503" s="51" t="s">
        <v>135</v>
      </c>
      <c r="B503" s="78">
        <v>40151</v>
      </c>
      <c r="C503" s="127" t="s">
        <v>27</v>
      </c>
      <c r="D503" s="50" t="s">
        <v>0</v>
      </c>
      <c r="E503" s="12" t="s">
        <v>65</v>
      </c>
      <c r="F503" s="4">
        <v>0</v>
      </c>
      <c r="G503" s="502"/>
      <c r="H503" s="502"/>
      <c r="I503" s="110" t="s">
        <v>63</v>
      </c>
    </row>
    <row r="504" spans="1:9" ht="15" customHeight="1">
      <c r="A504" s="51" t="s">
        <v>135</v>
      </c>
      <c r="B504" s="52">
        <v>40207</v>
      </c>
      <c r="C504" s="128" t="s">
        <v>27</v>
      </c>
      <c r="D504" s="50" t="s">
        <v>0</v>
      </c>
      <c r="E504" s="12" t="s">
        <v>65</v>
      </c>
      <c r="F504" s="4">
        <v>0</v>
      </c>
      <c r="G504" s="502"/>
      <c r="H504" s="502"/>
      <c r="I504" s="110" t="s">
        <v>63</v>
      </c>
    </row>
    <row r="505" spans="1:9" ht="15" customHeight="1">
      <c r="A505" s="51" t="s">
        <v>135</v>
      </c>
      <c r="B505" s="52">
        <v>40238</v>
      </c>
      <c r="C505" s="128" t="s">
        <v>27</v>
      </c>
      <c r="D505" s="50" t="s">
        <v>0</v>
      </c>
      <c r="E505" s="12" t="s">
        <v>65</v>
      </c>
      <c r="F505" s="4">
        <v>0</v>
      </c>
      <c r="G505" s="502"/>
      <c r="H505" s="502"/>
      <c r="I505" s="110" t="s">
        <v>63</v>
      </c>
    </row>
    <row r="506" spans="1:9" ht="15" customHeight="1">
      <c r="A506" s="51" t="s">
        <v>135</v>
      </c>
      <c r="B506" s="52">
        <v>40265</v>
      </c>
      <c r="C506" s="128" t="s">
        <v>27</v>
      </c>
      <c r="D506" s="50" t="s">
        <v>0</v>
      </c>
      <c r="E506" s="12" t="s">
        <v>65</v>
      </c>
      <c r="F506" s="4">
        <v>0</v>
      </c>
      <c r="G506" s="502"/>
      <c r="H506" s="502"/>
      <c r="I506" s="110" t="s">
        <v>63</v>
      </c>
    </row>
    <row r="507" spans="1:9" ht="15" customHeight="1">
      <c r="A507" s="51" t="s">
        <v>135</v>
      </c>
      <c r="B507" s="52">
        <v>40291</v>
      </c>
      <c r="C507" s="128" t="s">
        <v>27</v>
      </c>
      <c r="D507" s="50" t="s">
        <v>0</v>
      </c>
      <c r="E507" s="12" t="s">
        <v>65</v>
      </c>
      <c r="F507" s="4">
        <v>0</v>
      </c>
      <c r="G507" s="502"/>
      <c r="H507" s="502"/>
      <c r="I507" s="110" t="s">
        <v>63</v>
      </c>
    </row>
    <row r="508" spans="1:9" ht="15" customHeight="1">
      <c r="A508" s="51" t="s">
        <v>135</v>
      </c>
      <c r="B508" s="52">
        <v>40321</v>
      </c>
      <c r="C508" s="128" t="s">
        <v>27</v>
      </c>
      <c r="D508" s="50" t="s">
        <v>0</v>
      </c>
      <c r="E508" s="12" t="s">
        <v>65</v>
      </c>
      <c r="F508" s="4">
        <v>0</v>
      </c>
      <c r="G508" s="502"/>
      <c r="H508" s="502"/>
      <c r="I508" s="110" t="s">
        <v>63</v>
      </c>
    </row>
    <row r="509" spans="1:9" ht="15" customHeight="1">
      <c r="A509" s="51" t="s">
        <v>135</v>
      </c>
      <c r="B509" s="52">
        <v>40349</v>
      </c>
      <c r="C509" s="128" t="s">
        <v>27</v>
      </c>
      <c r="D509" s="50" t="s">
        <v>0</v>
      </c>
      <c r="E509" s="12" t="s">
        <v>65</v>
      </c>
      <c r="F509" s="4">
        <v>0</v>
      </c>
      <c r="G509" s="502"/>
      <c r="H509" s="502"/>
      <c r="I509" s="110" t="s">
        <v>63</v>
      </c>
    </row>
    <row r="510" spans="1:9" ht="15" customHeight="1">
      <c r="A510" s="51" t="s">
        <v>135</v>
      </c>
      <c r="B510" s="52">
        <v>40376</v>
      </c>
      <c r="C510" s="128" t="s">
        <v>27</v>
      </c>
      <c r="D510" s="50" t="s">
        <v>0</v>
      </c>
      <c r="E510" s="12" t="s">
        <v>65</v>
      </c>
      <c r="F510" s="4">
        <v>0</v>
      </c>
      <c r="G510" s="502"/>
      <c r="H510" s="502"/>
      <c r="I510" s="110" t="s">
        <v>63</v>
      </c>
    </row>
    <row r="511" spans="1:9" ht="15" customHeight="1">
      <c r="A511" s="51" t="s">
        <v>135</v>
      </c>
      <c r="B511" s="52">
        <v>40405</v>
      </c>
      <c r="C511" s="128" t="s">
        <v>27</v>
      </c>
      <c r="D511" s="50" t="s">
        <v>0</v>
      </c>
      <c r="E511" s="12" t="s">
        <v>65</v>
      </c>
      <c r="F511" s="4">
        <v>0</v>
      </c>
      <c r="G511" s="502"/>
      <c r="H511" s="502"/>
      <c r="I511" s="110" t="s">
        <v>63</v>
      </c>
    </row>
    <row r="512" spans="1:9" ht="15" customHeight="1">
      <c r="A512" s="51" t="s">
        <v>135</v>
      </c>
      <c r="B512" s="52">
        <v>40433</v>
      </c>
      <c r="C512" s="128" t="s">
        <v>27</v>
      </c>
      <c r="D512" s="50" t="s">
        <v>0</v>
      </c>
      <c r="E512" s="12" t="s">
        <v>65</v>
      </c>
      <c r="F512" s="4">
        <v>0</v>
      </c>
      <c r="G512" s="502"/>
      <c r="H512" s="502"/>
      <c r="I512" s="110" t="s">
        <v>63</v>
      </c>
    </row>
    <row r="513" spans="1:9" ht="15" customHeight="1">
      <c r="A513" s="51" t="s">
        <v>135</v>
      </c>
      <c r="B513" s="156">
        <v>40462</v>
      </c>
      <c r="C513" s="142" t="s">
        <v>27</v>
      </c>
      <c r="D513" s="50" t="s">
        <v>0</v>
      </c>
      <c r="E513" s="12" t="s">
        <v>65</v>
      </c>
      <c r="F513" s="4">
        <v>0</v>
      </c>
      <c r="G513" s="502"/>
      <c r="H513" s="502"/>
      <c r="I513" s="110" t="s">
        <v>63</v>
      </c>
    </row>
    <row r="514" spans="1:9" ht="15" customHeight="1">
      <c r="A514" s="51" t="s">
        <v>135</v>
      </c>
      <c r="B514" s="156">
        <v>40490</v>
      </c>
      <c r="C514" s="142" t="s">
        <v>27</v>
      </c>
      <c r="D514" s="50" t="s">
        <v>0</v>
      </c>
      <c r="E514" s="12" t="s">
        <v>65</v>
      </c>
      <c r="F514" s="4">
        <v>0</v>
      </c>
      <c r="G514" s="502"/>
      <c r="H514" s="502"/>
      <c r="I514" s="110" t="s">
        <v>63</v>
      </c>
    </row>
    <row r="515" spans="1:9" ht="15" customHeight="1">
      <c r="A515" s="51" t="s">
        <v>135</v>
      </c>
      <c r="B515" s="78">
        <v>40520</v>
      </c>
      <c r="C515" s="127" t="s">
        <v>27</v>
      </c>
      <c r="D515" s="80" t="s">
        <v>0</v>
      </c>
      <c r="E515" s="91" t="s">
        <v>65</v>
      </c>
      <c r="F515" s="92">
        <v>0</v>
      </c>
      <c r="G515" s="502"/>
      <c r="H515" s="502"/>
      <c r="I515" s="110" t="s">
        <v>63</v>
      </c>
    </row>
    <row r="516" spans="1:9" ht="15" customHeight="1">
      <c r="A516" s="51" t="s">
        <v>135</v>
      </c>
      <c r="B516" s="78">
        <v>40571</v>
      </c>
      <c r="C516" s="127" t="s">
        <v>27</v>
      </c>
      <c r="D516" s="80" t="s">
        <v>0</v>
      </c>
      <c r="E516" s="91" t="s">
        <v>65</v>
      </c>
      <c r="F516" s="92">
        <v>0</v>
      </c>
      <c r="G516" s="502"/>
      <c r="H516" s="502"/>
      <c r="I516" s="110" t="s">
        <v>63</v>
      </c>
    </row>
    <row r="517" spans="1:9" ht="15" customHeight="1">
      <c r="A517" s="51" t="s">
        <v>135</v>
      </c>
      <c r="B517" s="78">
        <v>40600</v>
      </c>
      <c r="C517" s="127" t="s">
        <v>27</v>
      </c>
      <c r="D517" s="80" t="s">
        <v>0</v>
      </c>
      <c r="E517" s="91" t="s">
        <v>65</v>
      </c>
      <c r="F517" s="92">
        <v>0</v>
      </c>
      <c r="G517" s="502"/>
      <c r="H517" s="502"/>
      <c r="I517" s="110" t="s">
        <v>63</v>
      </c>
    </row>
    <row r="518" spans="1:9" ht="15" customHeight="1">
      <c r="A518" s="51" t="s">
        <v>135</v>
      </c>
      <c r="B518" s="78">
        <v>40656</v>
      </c>
      <c r="C518" s="127" t="s">
        <v>27</v>
      </c>
      <c r="D518" s="80" t="s">
        <v>0</v>
      </c>
      <c r="E518" s="91" t="s">
        <v>65</v>
      </c>
      <c r="F518" s="92">
        <v>0</v>
      </c>
      <c r="G518" s="502"/>
      <c r="H518" s="502"/>
      <c r="I518" s="110" t="s">
        <v>63</v>
      </c>
    </row>
    <row r="519" spans="1:9" ht="15" customHeight="1">
      <c r="A519" s="51" t="s">
        <v>135</v>
      </c>
      <c r="B519" s="156">
        <v>40683</v>
      </c>
      <c r="C519" s="142" t="s">
        <v>27</v>
      </c>
      <c r="D519" s="184" t="s">
        <v>0</v>
      </c>
      <c r="E519" s="155" t="s">
        <v>65</v>
      </c>
      <c r="F519" s="296">
        <v>0</v>
      </c>
      <c r="G519" s="502"/>
      <c r="H519" s="502"/>
      <c r="I519" s="110" t="s">
        <v>63</v>
      </c>
    </row>
    <row r="520" spans="1:9" ht="15" customHeight="1">
      <c r="A520" s="51" t="s">
        <v>135</v>
      </c>
      <c r="B520" s="156">
        <v>40711</v>
      </c>
      <c r="C520" s="142" t="s">
        <v>27</v>
      </c>
      <c r="D520" s="184" t="s">
        <v>0</v>
      </c>
      <c r="E520" s="155" t="s">
        <v>65</v>
      </c>
      <c r="F520" s="296">
        <v>0</v>
      </c>
      <c r="G520" s="502"/>
      <c r="H520" s="502"/>
      <c r="I520" s="110" t="s">
        <v>63</v>
      </c>
    </row>
    <row r="521" spans="1:9" ht="15" customHeight="1">
      <c r="A521" s="329" t="s">
        <v>135</v>
      </c>
      <c r="B521" s="156">
        <v>40739</v>
      </c>
      <c r="C521" s="142" t="s">
        <v>27</v>
      </c>
      <c r="D521" s="184" t="s">
        <v>0</v>
      </c>
      <c r="E521" s="155" t="s">
        <v>65</v>
      </c>
      <c r="F521" s="296">
        <v>0</v>
      </c>
      <c r="G521" s="502"/>
      <c r="H521" s="502"/>
      <c r="I521" s="110" t="s">
        <v>63</v>
      </c>
    </row>
    <row r="522" spans="1:9" ht="15" customHeight="1">
      <c r="A522" s="154" t="s">
        <v>135</v>
      </c>
      <c r="B522" s="156">
        <v>40753</v>
      </c>
      <c r="C522" s="142" t="s">
        <v>27</v>
      </c>
      <c r="D522" s="184" t="s">
        <v>0</v>
      </c>
      <c r="E522" s="155" t="s">
        <v>65</v>
      </c>
      <c r="F522" s="296">
        <v>0</v>
      </c>
      <c r="G522" s="502"/>
      <c r="H522" s="502"/>
      <c r="I522" s="110" t="s">
        <v>63</v>
      </c>
    </row>
    <row r="523" spans="1:9" ht="15" customHeight="1">
      <c r="A523" s="154" t="s">
        <v>135</v>
      </c>
      <c r="B523" s="156">
        <v>40767</v>
      </c>
      <c r="C523" s="152" t="s">
        <v>27</v>
      </c>
      <c r="D523" s="155" t="s">
        <v>0</v>
      </c>
      <c r="E523" s="155" t="s">
        <v>65</v>
      </c>
      <c r="F523" s="302">
        <v>0</v>
      </c>
      <c r="G523" s="502"/>
      <c r="H523" s="502"/>
      <c r="I523" s="110" t="s">
        <v>63</v>
      </c>
    </row>
    <row r="524" spans="1:9" ht="15" customHeight="1">
      <c r="A524" s="154" t="s">
        <v>135</v>
      </c>
      <c r="B524" s="156">
        <v>40795</v>
      </c>
      <c r="C524" s="152" t="s">
        <v>27</v>
      </c>
      <c r="D524" s="155" t="s">
        <v>0</v>
      </c>
      <c r="E524" s="155" t="s">
        <v>65</v>
      </c>
      <c r="F524" s="302">
        <v>0</v>
      </c>
      <c r="G524" s="502"/>
      <c r="H524" s="502"/>
      <c r="I524" s="110" t="s">
        <v>63</v>
      </c>
    </row>
    <row r="525" spans="1:254" s="43" customFormat="1" ht="15" customHeight="1">
      <c r="A525" s="154" t="s">
        <v>135</v>
      </c>
      <c r="B525" s="156">
        <v>40827</v>
      </c>
      <c r="C525" s="152" t="s">
        <v>27</v>
      </c>
      <c r="D525" s="155" t="s">
        <v>0</v>
      </c>
      <c r="E525" s="155" t="s">
        <v>65</v>
      </c>
      <c r="F525" s="302">
        <v>0</v>
      </c>
      <c r="G525" s="502"/>
      <c r="H525" s="502"/>
      <c r="I525" s="110" t="s">
        <v>63</v>
      </c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</row>
    <row r="526" spans="1:254" s="43" customFormat="1" ht="15" customHeight="1">
      <c r="A526" s="38" t="s">
        <v>135</v>
      </c>
      <c r="B526" s="78">
        <v>40850</v>
      </c>
      <c r="C526" s="120" t="s">
        <v>27</v>
      </c>
      <c r="D526" s="155" t="s">
        <v>0</v>
      </c>
      <c r="E526" s="155" t="s">
        <v>65</v>
      </c>
      <c r="F526" s="302">
        <v>0</v>
      </c>
      <c r="G526" s="502"/>
      <c r="H526" s="502"/>
      <c r="I526" s="110" t="s">
        <v>63</v>
      </c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</row>
    <row r="527" spans="1:254" s="43" customFormat="1" ht="15" customHeight="1">
      <c r="A527" s="38" t="s">
        <v>135</v>
      </c>
      <c r="B527" s="78">
        <v>40881</v>
      </c>
      <c r="C527" s="120" t="s">
        <v>27</v>
      </c>
      <c r="D527" s="155" t="s">
        <v>0</v>
      </c>
      <c r="E527" s="155" t="s">
        <v>65</v>
      </c>
      <c r="F527" s="302">
        <v>0</v>
      </c>
      <c r="G527" s="502"/>
      <c r="H527" s="502"/>
      <c r="I527" s="110" t="s">
        <v>63</v>
      </c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</row>
    <row r="528" spans="1:254" s="43" customFormat="1" ht="15" customHeight="1">
      <c r="A528" s="38" t="s">
        <v>135</v>
      </c>
      <c r="B528" s="78">
        <v>40935</v>
      </c>
      <c r="C528" s="120" t="s">
        <v>27</v>
      </c>
      <c r="D528" s="155" t="s">
        <v>0</v>
      </c>
      <c r="E528" s="155" t="s">
        <v>65</v>
      </c>
      <c r="F528" s="302">
        <v>0</v>
      </c>
      <c r="G528" s="502"/>
      <c r="H528" s="502"/>
      <c r="I528" s="110" t="s">
        <v>63</v>
      </c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</row>
    <row r="529" spans="1:254" s="43" customFormat="1" ht="15" customHeight="1">
      <c r="A529" s="38" t="s">
        <v>135</v>
      </c>
      <c r="B529" s="78">
        <v>40963</v>
      </c>
      <c r="C529" s="120" t="s">
        <v>27</v>
      </c>
      <c r="D529" s="155" t="s">
        <v>0</v>
      </c>
      <c r="E529" s="155" t="s">
        <v>65</v>
      </c>
      <c r="F529" s="302">
        <v>0</v>
      </c>
      <c r="G529" s="502"/>
      <c r="H529" s="502"/>
      <c r="I529" s="110" t="s">
        <v>63</v>
      </c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</row>
    <row r="530" spans="1:254" s="43" customFormat="1" ht="15" customHeight="1">
      <c r="A530" s="38" t="s">
        <v>135</v>
      </c>
      <c r="B530" s="78">
        <v>40990</v>
      </c>
      <c r="C530" s="120" t="s">
        <v>27</v>
      </c>
      <c r="D530" s="155" t="s">
        <v>0</v>
      </c>
      <c r="E530" s="155" t="s">
        <v>65</v>
      </c>
      <c r="F530" s="302">
        <v>0</v>
      </c>
      <c r="G530" s="502"/>
      <c r="H530" s="502"/>
      <c r="I530" s="110" t="s">
        <v>63</v>
      </c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</row>
    <row r="531" spans="1:254" s="43" customFormat="1" ht="15" customHeight="1">
      <c r="A531" s="38" t="s">
        <v>135</v>
      </c>
      <c r="B531" s="78">
        <v>41019</v>
      </c>
      <c r="C531" s="120" t="s">
        <v>27</v>
      </c>
      <c r="D531" s="155" t="s">
        <v>0</v>
      </c>
      <c r="E531" s="155" t="s">
        <v>65</v>
      </c>
      <c r="F531" s="302">
        <v>0</v>
      </c>
      <c r="G531" s="502"/>
      <c r="H531" s="502"/>
      <c r="I531" s="110" t="s">
        <v>63</v>
      </c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</row>
    <row r="532" spans="1:254" s="43" customFormat="1" ht="15" customHeight="1">
      <c r="A532" s="54" t="s">
        <v>135</v>
      </c>
      <c r="B532" s="78">
        <v>41050</v>
      </c>
      <c r="C532" s="120" t="s">
        <v>27</v>
      </c>
      <c r="D532" s="155" t="s">
        <v>0</v>
      </c>
      <c r="E532" s="155" t="s">
        <v>65</v>
      </c>
      <c r="F532" s="302">
        <v>0</v>
      </c>
      <c r="G532" s="503"/>
      <c r="H532" s="503"/>
      <c r="I532" s="110" t="s">
        <v>63</v>
      </c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</row>
    <row r="533" spans="1:9" ht="15" customHeight="1">
      <c r="A533" s="34" t="s">
        <v>70</v>
      </c>
      <c r="B533" s="17">
        <v>39595</v>
      </c>
      <c r="C533" s="315" t="s">
        <v>27</v>
      </c>
      <c r="D533" s="13" t="s">
        <v>0</v>
      </c>
      <c r="E533" s="12" t="s">
        <v>65</v>
      </c>
      <c r="F533" s="4">
        <v>0</v>
      </c>
      <c r="G533" s="59">
        <v>0</v>
      </c>
      <c r="H533" s="58">
        <v>0</v>
      </c>
      <c r="I533" s="110" t="s">
        <v>63</v>
      </c>
    </row>
    <row r="534" spans="1:9" ht="15" customHeight="1">
      <c r="A534" s="34" t="s">
        <v>72</v>
      </c>
      <c r="B534" s="17">
        <v>39597</v>
      </c>
      <c r="C534" s="133" t="s">
        <v>402</v>
      </c>
      <c r="D534" s="13" t="s">
        <v>0</v>
      </c>
      <c r="E534" s="12" t="s">
        <v>223</v>
      </c>
      <c r="F534" s="4">
        <v>0</v>
      </c>
      <c r="G534" s="59">
        <v>0</v>
      </c>
      <c r="H534" s="58">
        <v>0</v>
      </c>
      <c r="I534" s="110" t="s">
        <v>63</v>
      </c>
    </row>
    <row r="535" spans="1:9" ht="15" customHeight="1">
      <c r="A535" s="34" t="s">
        <v>73</v>
      </c>
      <c r="B535" s="17">
        <v>39600</v>
      </c>
      <c r="C535" s="315" t="s">
        <v>27</v>
      </c>
      <c r="D535" s="13" t="s">
        <v>0</v>
      </c>
      <c r="E535" s="12" t="s">
        <v>65</v>
      </c>
      <c r="F535" s="4">
        <v>0</v>
      </c>
      <c r="G535" s="59">
        <v>0</v>
      </c>
      <c r="H535" s="58">
        <v>0</v>
      </c>
      <c r="I535" s="110" t="s">
        <v>63</v>
      </c>
    </row>
    <row r="536" spans="1:9" ht="15" customHeight="1">
      <c r="A536" s="34" t="s">
        <v>73</v>
      </c>
      <c r="B536" s="17">
        <v>39640</v>
      </c>
      <c r="C536" s="315" t="s">
        <v>27</v>
      </c>
      <c r="D536" s="13" t="s">
        <v>0</v>
      </c>
      <c r="E536" s="12" t="s">
        <v>65</v>
      </c>
      <c r="F536" s="4">
        <v>0</v>
      </c>
      <c r="G536" s="59">
        <v>0</v>
      </c>
      <c r="H536" s="58">
        <v>0</v>
      </c>
      <c r="I536" s="110" t="s">
        <v>63</v>
      </c>
    </row>
    <row r="537" spans="1:9" ht="15" customHeight="1">
      <c r="A537" s="40" t="s">
        <v>74</v>
      </c>
      <c r="B537" s="17">
        <v>39600</v>
      </c>
      <c r="C537" s="133" t="s">
        <v>402</v>
      </c>
      <c r="D537" s="13" t="s">
        <v>0</v>
      </c>
      <c r="E537" s="12" t="s">
        <v>65</v>
      </c>
      <c r="F537" s="4">
        <v>0</v>
      </c>
      <c r="G537" s="59">
        <v>0</v>
      </c>
      <c r="H537" s="58">
        <v>0</v>
      </c>
      <c r="I537" s="110" t="s">
        <v>63</v>
      </c>
    </row>
    <row r="538" spans="1:9" ht="15" customHeight="1">
      <c r="A538" s="41" t="s">
        <v>74</v>
      </c>
      <c r="B538" s="46">
        <v>39657</v>
      </c>
      <c r="C538" s="133" t="s">
        <v>402</v>
      </c>
      <c r="D538" s="13" t="s">
        <v>0</v>
      </c>
      <c r="E538" s="12" t="s">
        <v>65</v>
      </c>
      <c r="F538" s="4">
        <v>0</v>
      </c>
      <c r="G538" s="59">
        <v>0</v>
      </c>
      <c r="H538" s="58">
        <v>0</v>
      </c>
      <c r="I538" s="110" t="s">
        <v>63</v>
      </c>
    </row>
    <row r="539" spans="1:9" ht="15" customHeight="1">
      <c r="A539" s="66" t="s">
        <v>76</v>
      </c>
      <c r="B539" s="17">
        <v>39603</v>
      </c>
      <c r="C539" s="133" t="s">
        <v>402</v>
      </c>
      <c r="D539" s="13" t="s">
        <v>0</v>
      </c>
      <c r="E539" s="12" t="s">
        <v>65</v>
      </c>
      <c r="F539" s="4">
        <v>0</v>
      </c>
      <c r="G539" s="59">
        <v>0</v>
      </c>
      <c r="H539" s="58">
        <v>0</v>
      </c>
      <c r="I539" s="110" t="s">
        <v>63</v>
      </c>
    </row>
    <row r="540" spans="1:256" s="45" customFormat="1" ht="15" customHeight="1">
      <c r="A540" s="66" t="s">
        <v>77</v>
      </c>
      <c r="B540" s="67">
        <v>39607</v>
      </c>
      <c r="C540" s="133" t="s">
        <v>260</v>
      </c>
      <c r="D540" s="50" t="s">
        <v>47</v>
      </c>
      <c r="E540" s="26" t="s">
        <v>48</v>
      </c>
      <c r="F540" s="99">
        <v>1</v>
      </c>
      <c r="G540" s="509">
        <v>0</v>
      </c>
      <c r="H540" s="507">
        <f>1/2</f>
        <v>0.5</v>
      </c>
      <c r="I540" s="114" t="s">
        <v>79</v>
      </c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s="45" customFormat="1" ht="15" customHeight="1">
      <c r="A541" s="41" t="s">
        <v>77</v>
      </c>
      <c r="B541" s="67">
        <v>40106</v>
      </c>
      <c r="C541" s="133" t="s">
        <v>260</v>
      </c>
      <c r="D541" s="50" t="s">
        <v>0</v>
      </c>
      <c r="E541" s="26" t="s">
        <v>65</v>
      </c>
      <c r="F541" s="31">
        <v>0</v>
      </c>
      <c r="G541" s="510"/>
      <c r="H541" s="508"/>
      <c r="I541" s="110" t="s">
        <v>63</v>
      </c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s="45" customFormat="1" ht="15" customHeight="1">
      <c r="A542" s="41" t="s">
        <v>82</v>
      </c>
      <c r="B542" s="17">
        <v>39615</v>
      </c>
      <c r="C542" s="133" t="s">
        <v>402</v>
      </c>
      <c r="D542" s="13" t="s">
        <v>0</v>
      </c>
      <c r="E542" s="12" t="s">
        <v>65</v>
      </c>
      <c r="F542" s="4">
        <v>0</v>
      </c>
      <c r="G542" s="59">
        <v>0</v>
      </c>
      <c r="H542" s="58">
        <v>0</v>
      </c>
      <c r="I542" s="110" t="s">
        <v>63</v>
      </c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s="45" customFormat="1" ht="15" customHeight="1">
      <c r="A543" s="34" t="s">
        <v>94</v>
      </c>
      <c r="B543" s="42">
        <v>39622</v>
      </c>
      <c r="C543" s="315" t="s">
        <v>27</v>
      </c>
      <c r="D543" s="13" t="s">
        <v>0</v>
      </c>
      <c r="E543" s="12" t="s">
        <v>65</v>
      </c>
      <c r="F543" s="4">
        <v>0</v>
      </c>
      <c r="G543" s="59">
        <v>0</v>
      </c>
      <c r="H543" s="58">
        <v>0</v>
      </c>
      <c r="I543" s="110" t="s">
        <v>63</v>
      </c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s="44" customFormat="1" ht="15" customHeight="1">
      <c r="A544" s="66" t="s">
        <v>84</v>
      </c>
      <c r="B544" s="46">
        <v>39621</v>
      </c>
      <c r="C544" s="133" t="s">
        <v>402</v>
      </c>
      <c r="D544" s="13" t="s">
        <v>0</v>
      </c>
      <c r="E544" s="12" t="s">
        <v>65</v>
      </c>
      <c r="F544" s="4">
        <v>0</v>
      </c>
      <c r="G544" s="59">
        <v>0</v>
      </c>
      <c r="H544" s="58">
        <v>0</v>
      </c>
      <c r="I544" s="110" t="s">
        <v>63</v>
      </c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s="44" customFormat="1" ht="15" customHeight="1">
      <c r="A545" s="66" t="s">
        <v>95</v>
      </c>
      <c r="B545" s="67">
        <v>39623</v>
      </c>
      <c r="C545" s="133" t="s">
        <v>402</v>
      </c>
      <c r="D545" s="13" t="s">
        <v>0</v>
      </c>
      <c r="E545" s="12" t="s">
        <v>65</v>
      </c>
      <c r="F545" s="4">
        <v>0</v>
      </c>
      <c r="G545" s="501">
        <v>0</v>
      </c>
      <c r="H545" s="501">
        <v>0</v>
      </c>
      <c r="I545" s="110" t="s">
        <v>63</v>
      </c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s="44" customFormat="1" ht="15" customHeight="1">
      <c r="A546" s="41" t="s">
        <v>95</v>
      </c>
      <c r="B546" s="67">
        <v>40692</v>
      </c>
      <c r="C546" s="133" t="s">
        <v>402</v>
      </c>
      <c r="D546" s="13" t="s">
        <v>0</v>
      </c>
      <c r="E546" s="12" t="s">
        <v>65</v>
      </c>
      <c r="F546" s="4">
        <v>0</v>
      </c>
      <c r="G546" s="503"/>
      <c r="H546" s="503"/>
      <c r="I546" s="110" t="s">
        <v>63</v>
      </c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s="44" customFormat="1" ht="15" customHeight="1">
      <c r="A547" s="55" t="s">
        <v>96</v>
      </c>
      <c r="B547" s="25">
        <v>39625</v>
      </c>
      <c r="C547" s="324" t="s">
        <v>27</v>
      </c>
      <c r="D547" s="13" t="s">
        <v>0</v>
      </c>
      <c r="E547" s="12" t="s">
        <v>65</v>
      </c>
      <c r="F547" s="4">
        <v>0</v>
      </c>
      <c r="G547" s="501">
        <f>0/8</f>
        <v>0</v>
      </c>
      <c r="H547" s="501">
        <f>0/8</f>
        <v>0</v>
      </c>
      <c r="I547" s="110" t="s">
        <v>63</v>
      </c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s="44" customFormat="1" ht="15" customHeight="1">
      <c r="A548" s="55" t="s">
        <v>96</v>
      </c>
      <c r="B548" s="25">
        <v>39681</v>
      </c>
      <c r="C548" s="324" t="s">
        <v>27</v>
      </c>
      <c r="D548" s="13" t="s">
        <v>0</v>
      </c>
      <c r="E548" s="12" t="s">
        <v>65</v>
      </c>
      <c r="F548" s="4">
        <v>0</v>
      </c>
      <c r="G548" s="502"/>
      <c r="H548" s="502"/>
      <c r="I548" s="110" t="s">
        <v>63</v>
      </c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s="44" customFormat="1" ht="15" customHeight="1">
      <c r="A549" s="38" t="s">
        <v>96</v>
      </c>
      <c r="B549" s="68">
        <v>39797</v>
      </c>
      <c r="C549" s="323" t="s">
        <v>27</v>
      </c>
      <c r="D549" s="13" t="s">
        <v>0</v>
      </c>
      <c r="E549" s="12" t="s">
        <v>65</v>
      </c>
      <c r="F549" s="4">
        <v>0</v>
      </c>
      <c r="G549" s="502"/>
      <c r="H549" s="502"/>
      <c r="I549" s="110" t="s">
        <v>63</v>
      </c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s="44" customFormat="1" ht="15" customHeight="1">
      <c r="A550" s="38" t="s">
        <v>96</v>
      </c>
      <c r="B550" s="68">
        <v>39867</v>
      </c>
      <c r="C550" s="323" t="s">
        <v>27</v>
      </c>
      <c r="D550" s="13" t="s">
        <v>0</v>
      </c>
      <c r="E550" s="12" t="s">
        <v>65</v>
      </c>
      <c r="F550" s="4">
        <v>0</v>
      </c>
      <c r="G550" s="502"/>
      <c r="H550" s="502"/>
      <c r="I550" s="110" t="s">
        <v>63</v>
      </c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s="44" customFormat="1" ht="15" customHeight="1">
      <c r="A551" s="38" t="s">
        <v>96</v>
      </c>
      <c r="B551" s="68">
        <v>39902</v>
      </c>
      <c r="C551" s="323" t="s">
        <v>27</v>
      </c>
      <c r="D551" s="13" t="s">
        <v>0</v>
      </c>
      <c r="E551" s="12" t="s">
        <v>65</v>
      </c>
      <c r="F551" s="4">
        <v>0</v>
      </c>
      <c r="G551" s="502"/>
      <c r="H551" s="502"/>
      <c r="I551" s="110" t="s">
        <v>63</v>
      </c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s="44" customFormat="1" ht="15" customHeight="1">
      <c r="A552" s="38" t="s">
        <v>96</v>
      </c>
      <c r="B552" s="68">
        <v>39972</v>
      </c>
      <c r="C552" s="323" t="s">
        <v>27</v>
      </c>
      <c r="D552" s="13" t="s">
        <v>0</v>
      </c>
      <c r="E552" s="12" t="s">
        <v>65</v>
      </c>
      <c r="F552" s="4">
        <v>0</v>
      </c>
      <c r="G552" s="502"/>
      <c r="H552" s="502"/>
      <c r="I552" s="110" t="s">
        <v>63</v>
      </c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s="44" customFormat="1" ht="15" customHeight="1">
      <c r="A553" s="38" t="s">
        <v>96</v>
      </c>
      <c r="B553" s="68">
        <v>40072</v>
      </c>
      <c r="C553" s="323" t="s">
        <v>27</v>
      </c>
      <c r="D553" s="13" t="s">
        <v>0</v>
      </c>
      <c r="E553" s="12" t="s">
        <v>65</v>
      </c>
      <c r="F553" s="4">
        <v>0</v>
      </c>
      <c r="G553" s="502"/>
      <c r="H553" s="502"/>
      <c r="I553" s="110" t="s">
        <v>63</v>
      </c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s="44" customFormat="1" ht="15" customHeight="1">
      <c r="A554" s="41" t="s">
        <v>96</v>
      </c>
      <c r="B554" s="25">
        <v>40142</v>
      </c>
      <c r="C554" s="133" t="s">
        <v>27</v>
      </c>
      <c r="D554" s="13" t="s">
        <v>0</v>
      </c>
      <c r="E554" s="12" t="s">
        <v>65</v>
      </c>
      <c r="F554" s="4">
        <v>0</v>
      </c>
      <c r="G554" s="503"/>
      <c r="H554" s="503"/>
      <c r="I554" s="110" t="s">
        <v>63</v>
      </c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s="44" customFormat="1" ht="15" customHeight="1">
      <c r="A555" s="34" t="s">
        <v>97</v>
      </c>
      <c r="B555" s="46">
        <v>39628</v>
      </c>
      <c r="C555" s="133" t="s">
        <v>402</v>
      </c>
      <c r="D555" s="13" t="s">
        <v>0</v>
      </c>
      <c r="E555" s="12" t="s">
        <v>65</v>
      </c>
      <c r="F555" s="4">
        <v>0</v>
      </c>
      <c r="G555" s="59">
        <v>0</v>
      </c>
      <c r="H555" s="58">
        <v>0</v>
      </c>
      <c r="I555" s="110" t="s">
        <v>63</v>
      </c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s="44" customFormat="1" ht="15" customHeight="1">
      <c r="A556" s="34" t="s">
        <v>98</v>
      </c>
      <c r="B556" s="46">
        <v>39629</v>
      </c>
      <c r="C556" s="133" t="s">
        <v>402</v>
      </c>
      <c r="D556" s="13" t="s">
        <v>0</v>
      </c>
      <c r="E556" s="12" t="s">
        <v>65</v>
      </c>
      <c r="F556" s="4">
        <v>0</v>
      </c>
      <c r="G556" s="59">
        <v>0</v>
      </c>
      <c r="H556" s="58">
        <v>0</v>
      </c>
      <c r="I556" s="110" t="s">
        <v>63</v>
      </c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s="44" customFormat="1" ht="15" customHeight="1">
      <c r="A557" s="34" t="s">
        <v>99</v>
      </c>
      <c r="B557" s="46">
        <v>39633</v>
      </c>
      <c r="C557" s="133" t="s">
        <v>83</v>
      </c>
      <c r="D557" s="13" t="s">
        <v>0</v>
      </c>
      <c r="E557" s="12" t="s">
        <v>65</v>
      </c>
      <c r="F557" s="4">
        <v>0</v>
      </c>
      <c r="G557" s="59">
        <v>0</v>
      </c>
      <c r="H557" s="58">
        <v>0</v>
      </c>
      <c r="I557" s="110" t="s">
        <v>63</v>
      </c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s="44" customFormat="1" ht="15" customHeight="1">
      <c r="A558" s="34" t="s">
        <v>103</v>
      </c>
      <c r="B558" s="46">
        <v>39643</v>
      </c>
      <c r="C558" s="133" t="s">
        <v>402</v>
      </c>
      <c r="D558" s="13" t="s">
        <v>0</v>
      </c>
      <c r="E558" s="12" t="s">
        <v>65</v>
      </c>
      <c r="F558" s="4">
        <v>0</v>
      </c>
      <c r="G558" s="59">
        <v>0</v>
      </c>
      <c r="H558" s="58">
        <v>0</v>
      </c>
      <c r="I558" s="110" t="s">
        <v>63</v>
      </c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s="44" customFormat="1" ht="15" customHeight="1">
      <c r="A559" s="34" t="s">
        <v>102</v>
      </c>
      <c r="B559" s="46">
        <v>39643</v>
      </c>
      <c r="C559" s="133" t="s">
        <v>402</v>
      </c>
      <c r="D559" s="13" t="s">
        <v>0</v>
      </c>
      <c r="E559" s="12" t="s">
        <v>65</v>
      </c>
      <c r="F559" s="4">
        <v>0</v>
      </c>
      <c r="G559" s="59">
        <v>0</v>
      </c>
      <c r="H559" s="58">
        <v>0</v>
      </c>
      <c r="I559" s="110" t="s">
        <v>63</v>
      </c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s="44" customFormat="1" ht="15" customHeight="1">
      <c r="A560" s="66" t="s">
        <v>104</v>
      </c>
      <c r="B560" s="46">
        <v>39653</v>
      </c>
      <c r="C560" s="324" t="s">
        <v>27</v>
      </c>
      <c r="D560" s="13" t="s">
        <v>0</v>
      </c>
      <c r="E560" s="12" t="s">
        <v>65</v>
      </c>
      <c r="F560" s="4">
        <v>0</v>
      </c>
      <c r="G560" s="59">
        <v>0</v>
      </c>
      <c r="H560" s="58">
        <v>0</v>
      </c>
      <c r="I560" s="110" t="s">
        <v>63</v>
      </c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9" ht="15" customHeight="1">
      <c r="A561" s="66" t="s">
        <v>132</v>
      </c>
      <c r="B561" s="18">
        <v>39457</v>
      </c>
      <c r="C561" s="133" t="s">
        <v>27</v>
      </c>
      <c r="D561" s="13" t="s">
        <v>0</v>
      </c>
      <c r="E561" s="12" t="s">
        <v>65</v>
      </c>
      <c r="F561" s="4">
        <v>0</v>
      </c>
      <c r="G561" s="501">
        <f>0/18</f>
        <v>0</v>
      </c>
      <c r="H561" s="501">
        <f>0/18</f>
        <v>0</v>
      </c>
      <c r="I561" s="113" t="s">
        <v>63</v>
      </c>
    </row>
    <row r="562" spans="1:256" s="44" customFormat="1" ht="15" customHeight="1">
      <c r="A562" s="55" t="s">
        <v>132</v>
      </c>
      <c r="B562" s="25">
        <v>39658</v>
      </c>
      <c r="C562" s="133" t="s">
        <v>27</v>
      </c>
      <c r="D562" s="13" t="s">
        <v>0</v>
      </c>
      <c r="E562" s="12" t="s">
        <v>65</v>
      </c>
      <c r="F562" s="4">
        <v>0</v>
      </c>
      <c r="G562" s="502"/>
      <c r="H562" s="502"/>
      <c r="I562" s="113" t="s">
        <v>63</v>
      </c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s="44" customFormat="1" ht="15" customHeight="1">
      <c r="A563" s="55" t="s">
        <v>132</v>
      </c>
      <c r="B563" s="25">
        <v>39688</v>
      </c>
      <c r="C563" s="133" t="s">
        <v>27</v>
      </c>
      <c r="D563" s="13" t="s">
        <v>0</v>
      </c>
      <c r="E563" s="12" t="s">
        <v>65</v>
      </c>
      <c r="F563" s="4">
        <v>0</v>
      </c>
      <c r="G563" s="502"/>
      <c r="H563" s="502"/>
      <c r="I563" s="113" t="s">
        <v>63</v>
      </c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s="44" customFormat="1" ht="15" customHeight="1">
      <c r="A564" s="38" t="s">
        <v>132</v>
      </c>
      <c r="B564" s="68">
        <v>39721</v>
      </c>
      <c r="C564" s="323" t="s">
        <v>27</v>
      </c>
      <c r="D564" s="13" t="s">
        <v>0</v>
      </c>
      <c r="E564" s="12" t="s">
        <v>65</v>
      </c>
      <c r="F564" s="4">
        <v>0</v>
      </c>
      <c r="G564" s="502"/>
      <c r="H564" s="502"/>
      <c r="I564" s="113" t="s">
        <v>63</v>
      </c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s="44" customFormat="1" ht="15" customHeight="1">
      <c r="A565" s="38" t="s">
        <v>132</v>
      </c>
      <c r="B565" s="25">
        <v>39759</v>
      </c>
      <c r="C565" s="133" t="s">
        <v>27</v>
      </c>
      <c r="D565" s="13" t="s">
        <v>0</v>
      </c>
      <c r="E565" s="12" t="s">
        <v>65</v>
      </c>
      <c r="F565" s="4">
        <v>0</v>
      </c>
      <c r="G565" s="502"/>
      <c r="H565" s="502"/>
      <c r="I565" s="113" t="s">
        <v>63</v>
      </c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s="44" customFormat="1" ht="15" customHeight="1">
      <c r="A566" s="38" t="s">
        <v>132</v>
      </c>
      <c r="B566" s="25">
        <v>39791</v>
      </c>
      <c r="C566" s="133" t="s">
        <v>27</v>
      </c>
      <c r="D566" s="13" t="s">
        <v>0</v>
      </c>
      <c r="E566" s="12" t="s">
        <v>65</v>
      </c>
      <c r="F566" s="4">
        <v>0</v>
      </c>
      <c r="G566" s="502"/>
      <c r="H566" s="502"/>
      <c r="I566" s="113" t="s">
        <v>63</v>
      </c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s="44" customFormat="1" ht="15" customHeight="1">
      <c r="A567" s="38" t="s">
        <v>132</v>
      </c>
      <c r="B567" s="68">
        <v>39822</v>
      </c>
      <c r="C567" s="323" t="s">
        <v>27</v>
      </c>
      <c r="D567" s="13" t="s">
        <v>0</v>
      </c>
      <c r="E567" s="12" t="s">
        <v>65</v>
      </c>
      <c r="F567" s="4">
        <v>0</v>
      </c>
      <c r="G567" s="502"/>
      <c r="H567" s="502"/>
      <c r="I567" s="113" t="s">
        <v>63</v>
      </c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s="44" customFormat="1" ht="15" customHeight="1">
      <c r="A568" s="38" t="s">
        <v>132</v>
      </c>
      <c r="B568" s="68">
        <v>39853</v>
      </c>
      <c r="C568" s="323" t="s">
        <v>27</v>
      </c>
      <c r="D568" s="13" t="s">
        <v>0</v>
      </c>
      <c r="E568" s="12" t="s">
        <v>65</v>
      </c>
      <c r="F568" s="4">
        <v>0</v>
      </c>
      <c r="G568" s="502"/>
      <c r="H568" s="502"/>
      <c r="I568" s="113" t="s">
        <v>63</v>
      </c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s="44" customFormat="1" ht="15" customHeight="1">
      <c r="A569" s="38" t="s">
        <v>132</v>
      </c>
      <c r="B569" s="68">
        <v>39883</v>
      </c>
      <c r="C569" s="127" t="s">
        <v>27</v>
      </c>
      <c r="D569" s="12" t="s">
        <v>0</v>
      </c>
      <c r="E569" s="12" t="s">
        <v>65</v>
      </c>
      <c r="F569" s="3">
        <v>0</v>
      </c>
      <c r="G569" s="502"/>
      <c r="H569" s="502"/>
      <c r="I569" s="113" t="s">
        <v>63</v>
      </c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256" s="44" customFormat="1" ht="15" customHeight="1">
      <c r="A570" s="38" t="s">
        <v>132</v>
      </c>
      <c r="B570" s="68">
        <v>39900</v>
      </c>
      <c r="C570" s="127" t="s">
        <v>27</v>
      </c>
      <c r="D570" s="12" t="s">
        <v>0</v>
      </c>
      <c r="E570" s="12" t="s">
        <v>65</v>
      </c>
      <c r="F570" s="3">
        <v>0</v>
      </c>
      <c r="G570" s="502"/>
      <c r="H570" s="502"/>
      <c r="I570" s="113" t="s">
        <v>63</v>
      </c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s="44" customFormat="1" ht="15" customHeight="1">
      <c r="A571" s="38" t="s">
        <v>132</v>
      </c>
      <c r="B571" s="68">
        <v>39903</v>
      </c>
      <c r="C571" s="127" t="s">
        <v>27</v>
      </c>
      <c r="D571" s="12" t="s">
        <v>0</v>
      </c>
      <c r="E571" s="12" t="s">
        <v>65</v>
      </c>
      <c r="F571" s="3">
        <v>0</v>
      </c>
      <c r="G571" s="502"/>
      <c r="H571" s="502"/>
      <c r="I571" s="113" t="s">
        <v>63</v>
      </c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s="44" customFormat="1" ht="15" customHeight="1">
      <c r="A572" s="55" t="s">
        <v>132</v>
      </c>
      <c r="B572" s="25">
        <v>39932</v>
      </c>
      <c r="C572" s="128" t="s">
        <v>27</v>
      </c>
      <c r="D572" s="12" t="s">
        <v>0</v>
      </c>
      <c r="E572" s="12" t="s">
        <v>65</v>
      </c>
      <c r="F572" s="3">
        <v>0</v>
      </c>
      <c r="G572" s="502"/>
      <c r="H572" s="502"/>
      <c r="I572" s="113" t="s">
        <v>63</v>
      </c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s="44" customFormat="1" ht="15" customHeight="1">
      <c r="A573" s="38" t="s">
        <v>132</v>
      </c>
      <c r="B573" s="68">
        <v>39959</v>
      </c>
      <c r="C573" s="127" t="s">
        <v>27</v>
      </c>
      <c r="D573" s="12" t="s">
        <v>0</v>
      </c>
      <c r="E573" s="12" t="s">
        <v>65</v>
      </c>
      <c r="F573" s="3">
        <v>0</v>
      </c>
      <c r="G573" s="502"/>
      <c r="H573" s="502"/>
      <c r="I573" s="113" t="s">
        <v>63</v>
      </c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s="44" customFormat="1" ht="15" customHeight="1">
      <c r="A574" s="55" t="s">
        <v>132</v>
      </c>
      <c r="B574" s="25">
        <v>39992</v>
      </c>
      <c r="C574" s="128" t="s">
        <v>27</v>
      </c>
      <c r="D574" s="12" t="s">
        <v>0</v>
      </c>
      <c r="E574" s="12" t="s">
        <v>65</v>
      </c>
      <c r="F574" s="3">
        <v>0</v>
      </c>
      <c r="G574" s="502"/>
      <c r="H574" s="502"/>
      <c r="I574" s="113" t="s">
        <v>63</v>
      </c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s="44" customFormat="1" ht="15" customHeight="1">
      <c r="A575" s="55" t="s">
        <v>132</v>
      </c>
      <c r="B575" s="68">
        <v>39993</v>
      </c>
      <c r="C575" s="127" t="s">
        <v>27</v>
      </c>
      <c r="D575" s="12" t="s">
        <v>0</v>
      </c>
      <c r="E575" s="12" t="s">
        <v>65</v>
      </c>
      <c r="F575" s="3">
        <v>0</v>
      </c>
      <c r="G575" s="502"/>
      <c r="H575" s="502"/>
      <c r="I575" s="113" t="s">
        <v>63</v>
      </c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256" s="44" customFormat="1" ht="15" customHeight="1">
      <c r="A576" s="55" t="s">
        <v>132</v>
      </c>
      <c r="B576" s="68">
        <v>40007</v>
      </c>
      <c r="C576" s="127" t="s">
        <v>27</v>
      </c>
      <c r="D576" s="12" t="s">
        <v>0</v>
      </c>
      <c r="E576" s="12" t="s">
        <v>65</v>
      </c>
      <c r="F576" s="3">
        <v>0</v>
      </c>
      <c r="G576" s="502"/>
      <c r="H576" s="502"/>
      <c r="I576" s="113" t="s">
        <v>63</v>
      </c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 s="44" customFormat="1" ht="15" customHeight="1">
      <c r="A577" s="55" t="s">
        <v>132</v>
      </c>
      <c r="B577" s="25">
        <v>40012</v>
      </c>
      <c r="C577" s="128" t="s">
        <v>27</v>
      </c>
      <c r="D577" s="12" t="s">
        <v>0</v>
      </c>
      <c r="E577" s="12" t="s">
        <v>65</v>
      </c>
      <c r="F577" s="3">
        <v>0</v>
      </c>
      <c r="G577" s="502"/>
      <c r="H577" s="502"/>
      <c r="I577" s="113" t="s">
        <v>63</v>
      </c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s="44" customFormat="1" ht="15" customHeight="1">
      <c r="A578" s="54" t="s">
        <v>132</v>
      </c>
      <c r="B578" s="68">
        <v>40036</v>
      </c>
      <c r="C578" s="127" t="s">
        <v>27</v>
      </c>
      <c r="D578" s="12" t="s">
        <v>0</v>
      </c>
      <c r="E578" s="12" t="s">
        <v>65</v>
      </c>
      <c r="F578" s="3">
        <v>0</v>
      </c>
      <c r="G578" s="503"/>
      <c r="H578" s="503"/>
      <c r="I578" s="113" t="s">
        <v>63</v>
      </c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1:256" s="44" customFormat="1" ht="15" customHeight="1">
      <c r="A579" s="34" t="s">
        <v>105</v>
      </c>
      <c r="B579" s="46">
        <v>39658</v>
      </c>
      <c r="C579" s="128" t="s">
        <v>83</v>
      </c>
      <c r="D579" s="12" t="s">
        <v>0</v>
      </c>
      <c r="E579" s="12" t="s">
        <v>65</v>
      </c>
      <c r="F579" s="3">
        <v>0</v>
      </c>
      <c r="G579" s="59">
        <v>0</v>
      </c>
      <c r="H579" s="59">
        <v>0</v>
      </c>
      <c r="I579" s="110" t="s">
        <v>63</v>
      </c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1:256" s="44" customFormat="1" ht="15" customHeight="1">
      <c r="A580" s="34" t="s">
        <v>106</v>
      </c>
      <c r="B580" s="46">
        <v>39662</v>
      </c>
      <c r="C580" s="128" t="s">
        <v>83</v>
      </c>
      <c r="D580" s="13" t="s">
        <v>0</v>
      </c>
      <c r="E580" s="12" t="s">
        <v>65</v>
      </c>
      <c r="F580" s="4">
        <v>0</v>
      </c>
      <c r="G580" s="59">
        <v>0</v>
      </c>
      <c r="H580" s="58">
        <v>0</v>
      </c>
      <c r="I580" s="110" t="s">
        <v>63</v>
      </c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s="44" customFormat="1" ht="15" customHeight="1">
      <c r="A581" s="66" t="s">
        <v>107</v>
      </c>
      <c r="B581" s="46">
        <v>39666</v>
      </c>
      <c r="C581" s="128" t="s">
        <v>83</v>
      </c>
      <c r="D581" s="13" t="s">
        <v>0</v>
      </c>
      <c r="E581" s="12" t="s">
        <v>65</v>
      </c>
      <c r="F581" s="4">
        <v>0</v>
      </c>
      <c r="G581" s="59">
        <v>0</v>
      </c>
      <c r="H581" s="58">
        <v>0</v>
      </c>
      <c r="I581" s="110" t="s">
        <v>63</v>
      </c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s="44" customFormat="1" ht="15" customHeight="1">
      <c r="A582" s="66" t="s">
        <v>108</v>
      </c>
      <c r="B582" s="18">
        <v>39675</v>
      </c>
      <c r="C582" s="127" t="s">
        <v>407</v>
      </c>
      <c r="D582" s="13" t="s">
        <v>0</v>
      </c>
      <c r="E582" s="12" t="s">
        <v>65</v>
      </c>
      <c r="F582" s="4">
        <v>0</v>
      </c>
      <c r="G582" s="502">
        <f>0/3</f>
        <v>0</v>
      </c>
      <c r="H582" s="502">
        <f>0/3</f>
        <v>0</v>
      </c>
      <c r="I582" s="110" t="s">
        <v>63</v>
      </c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1:256" s="44" customFormat="1" ht="15" customHeight="1">
      <c r="A583" s="55" t="s">
        <v>108</v>
      </c>
      <c r="B583" s="68">
        <v>39794</v>
      </c>
      <c r="C583" s="127" t="s">
        <v>407</v>
      </c>
      <c r="D583" s="13" t="s">
        <v>0</v>
      </c>
      <c r="E583" s="12" t="s">
        <v>65</v>
      </c>
      <c r="F583" s="4">
        <v>0</v>
      </c>
      <c r="G583" s="502"/>
      <c r="H583" s="502"/>
      <c r="I583" s="110" t="s">
        <v>63</v>
      </c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1:9" ht="15" customHeight="1">
      <c r="A584" s="54" t="s">
        <v>108</v>
      </c>
      <c r="B584" s="68">
        <v>39967</v>
      </c>
      <c r="C584" s="127" t="s">
        <v>407</v>
      </c>
      <c r="D584" s="80" t="s">
        <v>0</v>
      </c>
      <c r="E584" s="91" t="s">
        <v>65</v>
      </c>
      <c r="F584" s="92">
        <v>0</v>
      </c>
      <c r="G584" s="503"/>
      <c r="H584" s="503"/>
      <c r="I584" s="110" t="s">
        <v>63</v>
      </c>
    </row>
    <row r="585" spans="1:9" ht="15" customHeight="1">
      <c r="A585" s="41" t="s">
        <v>109</v>
      </c>
      <c r="B585" s="18">
        <v>39676</v>
      </c>
      <c r="C585" s="315" t="s">
        <v>83</v>
      </c>
      <c r="D585" s="13" t="s">
        <v>0</v>
      </c>
      <c r="E585" s="12" t="s">
        <v>65</v>
      </c>
      <c r="F585" s="4">
        <v>0</v>
      </c>
      <c r="G585" s="59">
        <v>0</v>
      </c>
      <c r="H585" s="58">
        <v>0</v>
      </c>
      <c r="I585" s="110" t="s">
        <v>63</v>
      </c>
    </row>
    <row r="586" spans="1:9" ht="15" customHeight="1">
      <c r="A586" s="55" t="s">
        <v>110</v>
      </c>
      <c r="B586" s="25">
        <v>39678</v>
      </c>
      <c r="C586" s="133" t="s">
        <v>402</v>
      </c>
      <c r="D586" s="13" t="s">
        <v>0</v>
      </c>
      <c r="E586" s="12" t="s">
        <v>65</v>
      </c>
      <c r="F586" s="4">
        <v>0</v>
      </c>
      <c r="G586" s="59">
        <v>0</v>
      </c>
      <c r="H586" s="58">
        <v>0</v>
      </c>
      <c r="I586" s="110" t="s">
        <v>63</v>
      </c>
    </row>
    <row r="587" spans="1:9" ht="15" customHeight="1">
      <c r="A587" s="74" t="s">
        <v>111</v>
      </c>
      <c r="B587" s="46">
        <v>39686</v>
      </c>
      <c r="C587" s="133" t="s">
        <v>402</v>
      </c>
      <c r="D587" s="13" t="s">
        <v>0</v>
      </c>
      <c r="E587" s="12" t="s">
        <v>65</v>
      </c>
      <c r="F587" s="4">
        <v>0</v>
      </c>
      <c r="G587" s="502">
        <f>0/2</f>
        <v>0</v>
      </c>
      <c r="H587" s="502">
        <f>0/2</f>
        <v>0</v>
      </c>
      <c r="I587" s="110" t="s">
        <v>63</v>
      </c>
    </row>
    <row r="588" spans="1:9" ht="15" customHeight="1">
      <c r="A588" s="73" t="s">
        <v>111</v>
      </c>
      <c r="B588" s="36">
        <v>39800</v>
      </c>
      <c r="C588" s="133" t="s">
        <v>402</v>
      </c>
      <c r="D588" s="13" t="s">
        <v>0</v>
      </c>
      <c r="E588" s="12" t="s">
        <v>65</v>
      </c>
      <c r="F588" s="4">
        <v>0</v>
      </c>
      <c r="G588" s="503"/>
      <c r="H588" s="503"/>
      <c r="I588" s="110" t="s">
        <v>63</v>
      </c>
    </row>
    <row r="589" spans="1:9" ht="15" customHeight="1">
      <c r="A589" s="34" t="s">
        <v>112</v>
      </c>
      <c r="B589" s="46">
        <v>39688</v>
      </c>
      <c r="C589" s="133" t="s">
        <v>402</v>
      </c>
      <c r="D589" s="12" t="s">
        <v>0</v>
      </c>
      <c r="E589" s="12" t="s">
        <v>65</v>
      </c>
      <c r="F589" s="12">
        <v>0</v>
      </c>
      <c r="G589" s="59">
        <v>0</v>
      </c>
      <c r="H589" s="59">
        <v>0</v>
      </c>
      <c r="I589" s="110" t="s">
        <v>63</v>
      </c>
    </row>
    <row r="590" spans="1:9" ht="15" customHeight="1">
      <c r="A590" s="41" t="s">
        <v>115</v>
      </c>
      <c r="B590" s="25">
        <v>39703</v>
      </c>
      <c r="C590" s="133" t="s">
        <v>402</v>
      </c>
      <c r="D590" s="12" t="s">
        <v>0</v>
      </c>
      <c r="E590" s="12" t="s">
        <v>65</v>
      </c>
      <c r="F590" s="12">
        <v>0</v>
      </c>
      <c r="G590" s="59">
        <v>0</v>
      </c>
      <c r="H590" s="59">
        <v>0</v>
      </c>
      <c r="I590" s="110" t="s">
        <v>63</v>
      </c>
    </row>
    <row r="591" spans="1:256" s="43" customFormat="1" ht="15" customHeight="1">
      <c r="A591" s="41" t="s">
        <v>116</v>
      </c>
      <c r="B591" s="25">
        <v>39713</v>
      </c>
      <c r="C591" s="133" t="s">
        <v>83</v>
      </c>
      <c r="D591" s="12" t="s">
        <v>0</v>
      </c>
      <c r="E591" s="12" t="s">
        <v>65</v>
      </c>
      <c r="F591" s="12">
        <v>0</v>
      </c>
      <c r="G591" s="59">
        <v>0</v>
      </c>
      <c r="H591" s="59">
        <v>0</v>
      </c>
      <c r="I591" s="110" t="s">
        <v>63</v>
      </c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</row>
    <row r="592" spans="1:256" s="43" customFormat="1" ht="15" customHeight="1">
      <c r="A592" s="41" t="s">
        <v>118</v>
      </c>
      <c r="B592" s="25">
        <v>39717</v>
      </c>
      <c r="C592" s="133" t="s">
        <v>405</v>
      </c>
      <c r="D592" s="12">
        <v>7</v>
      </c>
      <c r="E592" s="12" t="s">
        <v>65</v>
      </c>
      <c r="F592" s="12">
        <v>0</v>
      </c>
      <c r="G592" s="59">
        <v>0</v>
      </c>
      <c r="H592" s="59">
        <v>0</v>
      </c>
      <c r="I592" s="110" t="s">
        <v>63</v>
      </c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1:256" s="43" customFormat="1" ht="15" customHeight="1">
      <c r="A593" s="41" t="s">
        <v>119</v>
      </c>
      <c r="B593" s="25">
        <v>39724</v>
      </c>
      <c r="C593" s="133" t="s">
        <v>83</v>
      </c>
      <c r="D593" s="12" t="s">
        <v>0</v>
      </c>
      <c r="E593" s="12" t="s">
        <v>65</v>
      </c>
      <c r="F593" s="12">
        <v>0</v>
      </c>
      <c r="G593" s="59">
        <v>0</v>
      </c>
      <c r="H593" s="59">
        <v>0</v>
      </c>
      <c r="I593" s="110" t="s">
        <v>63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</row>
    <row r="594" spans="1:256" s="43" customFormat="1" ht="15" customHeight="1">
      <c r="A594" s="41" t="s">
        <v>120</v>
      </c>
      <c r="B594" s="25">
        <v>39726</v>
      </c>
      <c r="C594" s="133" t="s">
        <v>402</v>
      </c>
      <c r="D594" s="12" t="s">
        <v>0</v>
      </c>
      <c r="E594" s="12" t="s">
        <v>65</v>
      </c>
      <c r="F594" s="12">
        <v>0</v>
      </c>
      <c r="G594" s="59">
        <v>0</v>
      </c>
      <c r="H594" s="59">
        <v>0</v>
      </c>
      <c r="I594" s="110" t="s">
        <v>63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</row>
    <row r="595" spans="1:256" s="43" customFormat="1" ht="15" customHeight="1">
      <c r="A595" s="66" t="s">
        <v>121</v>
      </c>
      <c r="B595" s="25">
        <v>39728</v>
      </c>
      <c r="C595" s="133" t="s">
        <v>83</v>
      </c>
      <c r="D595" s="12" t="s">
        <v>0</v>
      </c>
      <c r="E595" s="12" t="s">
        <v>65</v>
      </c>
      <c r="F595" s="12">
        <v>0</v>
      </c>
      <c r="G595" s="59">
        <v>0</v>
      </c>
      <c r="H595" s="59">
        <v>0</v>
      </c>
      <c r="I595" s="110" t="s">
        <v>63</v>
      </c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1:256" s="43" customFormat="1" ht="15" customHeight="1">
      <c r="A596" s="41" t="s">
        <v>121</v>
      </c>
      <c r="B596" s="25">
        <v>41070</v>
      </c>
      <c r="C596" s="133" t="s">
        <v>83</v>
      </c>
      <c r="D596" s="12" t="s">
        <v>0</v>
      </c>
      <c r="E596" s="12" t="s">
        <v>65</v>
      </c>
      <c r="F596" s="12">
        <v>0</v>
      </c>
      <c r="G596" s="59">
        <v>0</v>
      </c>
      <c r="H596" s="59">
        <v>0</v>
      </c>
      <c r="I596" s="110" t="s">
        <v>63</v>
      </c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1:256" s="43" customFormat="1" ht="15" customHeight="1">
      <c r="A597" s="66" t="s">
        <v>122</v>
      </c>
      <c r="B597" s="25">
        <v>39732</v>
      </c>
      <c r="C597" s="133" t="s">
        <v>402</v>
      </c>
      <c r="D597" s="12" t="s">
        <v>0</v>
      </c>
      <c r="E597" s="12" t="s">
        <v>65</v>
      </c>
      <c r="F597" s="12">
        <v>0</v>
      </c>
      <c r="G597" s="59">
        <v>0</v>
      </c>
      <c r="H597" s="59">
        <v>0</v>
      </c>
      <c r="I597" s="110" t="s">
        <v>63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1:256" s="43" customFormat="1" ht="15" customHeight="1">
      <c r="A598" s="66" t="s">
        <v>123</v>
      </c>
      <c r="B598" s="25">
        <v>39735</v>
      </c>
      <c r="C598" s="133" t="s">
        <v>27</v>
      </c>
      <c r="D598" s="12" t="s">
        <v>0</v>
      </c>
      <c r="E598" s="12" t="s">
        <v>65</v>
      </c>
      <c r="F598" s="12">
        <v>0</v>
      </c>
      <c r="G598" s="504">
        <f>1/6</f>
        <v>0.16666666666666666</v>
      </c>
      <c r="H598" s="501">
        <f>0/6</f>
        <v>0</v>
      </c>
      <c r="I598" s="110" t="s">
        <v>63</v>
      </c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1:256" s="43" customFormat="1" ht="15" customHeight="1">
      <c r="A599" s="55" t="s">
        <v>123</v>
      </c>
      <c r="B599" s="25">
        <v>39769</v>
      </c>
      <c r="C599" s="133" t="s">
        <v>27</v>
      </c>
      <c r="D599" s="12" t="s">
        <v>0</v>
      </c>
      <c r="E599" s="12" t="s">
        <v>65</v>
      </c>
      <c r="F599" s="12">
        <v>0</v>
      </c>
      <c r="G599" s="505"/>
      <c r="H599" s="502"/>
      <c r="I599" s="110" t="s">
        <v>63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00" spans="1:256" s="43" customFormat="1" ht="15" customHeight="1">
      <c r="A600" s="55" t="s">
        <v>123</v>
      </c>
      <c r="B600" s="25">
        <v>39838</v>
      </c>
      <c r="C600" s="133" t="s">
        <v>27</v>
      </c>
      <c r="D600" s="26" t="s">
        <v>0</v>
      </c>
      <c r="E600" s="12" t="s">
        <v>65</v>
      </c>
      <c r="F600" s="12">
        <v>0</v>
      </c>
      <c r="G600" s="505"/>
      <c r="H600" s="502"/>
      <c r="I600" s="110" t="s">
        <v>63</v>
      </c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1:256" s="43" customFormat="1" ht="15" customHeight="1">
      <c r="A601" s="55" t="s">
        <v>123</v>
      </c>
      <c r="B601" s="25">
        <v>39872</v>
      </c>
      <c r="C601" s="133" t="s">
        <v>27</v>
      </c>
      <c r="D601" s="26" t="s">
        <v>0</v>
      </c>
      <c r="E601" s="12" t="s">
        <v>65</v>
      </c>
      <c r="F601" s="12">
        <v>0</v>
      </c>
      <c r="G601" s="505"/>
      <c r="H601" s="502"/>
      <c r="I601" s="110" t="s">
        <v>63</v>
      </c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</row>
    <row r="602" spans="1:256" s="43" customFormat="1" ht="15" customHeight="1">
      <c r="A602" s="38" t="s">
        <v>123</v>
      </c>
      <c r="B602" s="68">
        <v>39944</v>
      </c>
      <c r="C602" s="323" t="s">
        <v>27</v>
      </c>
      <c r="D602" s="26" t="s">
        <v>0</v>
      </c>
      <c r="E602" s="12" t="s">
        <v>65</v>
      </c>
      <c r="F602" s="12">
        <v>0</v>
      </c>
      <c r="G602" s="505"/>
      <c r="H602" s="502"/>
      <c r="I602" s="110" t="s">
        <v>63</v>
      </c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</row>
    <row r="603" spans="1:256" s="43" customFormat="1" ht="15" customHeight="1">
      <c r="A603" s="54" t="s">
        <v>123</v>
      </c>
      <c r="B603" s="68">
        <v>40017</v>
      </c>
      <c r="C603" s="323" t="s">
        <v>27</v>
      </c>
      <c r="D603" s="26" t="s">
        <v>47</v>
      </c>
      <c r="E603" s="12" t="s">
        <v>50</v>
      </c>
      <c r="F603" s="12">
        <v>1</v>
      </c>
      <c r="G603" s="506"/>
      <c r="H603" s="503"/>
      <c r="I603" s="111" t="s">
        <v>52</v>
      </c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</row>
    <row r="604" spans="1:256" s="43" customFormat="1" ht="15" customHeight="1">
      <c r="A604" s="54" t="s">
        <v>124</v>
      </c>
      <c r="B604" s="68">
        <v>39738</v>
      </c>
      <c r="C604" s="323" t="s">
        <v>306</v>
      </c>
      <c r="D604" s="12" t="s">
        <v>0</v>
      </c>
      <c r="E604" s="12" t="s">
        <v>65</v>
      </c>
      <c r="F604" s="12">
        <v>0</v>
      </c>
      <c r="G604" s="59">
        <v>0</v>
      </c>
      <c r="H604" s="59">
        <v>0</v>
      </c>
      <c r="I604" s="110" t="s">
        <v>63</v>
      </c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</row>
    <row r="605" spans="1:256" s="43" customFormat="1" ht="15" customHeight="1">
      <c r="A605" s="54" t="s">
        <v>125</v>
      </c>
      <c r="B605" s="68">
        <v>39739</v>
      </c>
      <c r="C605" s="133" t="s">
        <v>402</v>
      </c>
      <c r="D605" s="12" t="s">
        <v>0</v>
      </c>
      <c r="E605" s="12" t="s">
        <v>65</v>
      </c>
      <c r="F605" s="12">
        <v>0</v>
      </c>
      <c r="G605" s="59">
        <v>0</v>
      </c>
      <c r="H605" s="59">
        <v>0</v>
      </c>
      <c r="I605" s="110" t="s">
        <v>63</v>
      </c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</row>
    <row r="606" spans="1:256" s="43" customFormat="1" ht="15" customHeight="1">
      <c r="A606" s="41" t="s">
        <v>126</v>
      </c>
      <c r="B606" s="25">
        <v>39740</v>
      </c>
      <c r="C606" s="133" t="s">
        <v>260</v>
      </c>
      <c r="D606" s="12" t="s">
        <v>0</v>
      </c>
      <c r="E606" s="12" t="s">
        <v>65</v>
      </c>
      <c r="F606" s="12">
        <v>0</v>
      </c>
      <c r="G606" s="59">
        <v>0</v>
      </c>
      <c r="H606" s="59">
        <v>0</v>
      </c>
      <c r="I606" s="110" t="s">
        <v>63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</row>
    <row r="607" spans="1:256" s="43" customFormat="1" ht="15" customHeight="1">
      <c r="A607" s="41" t="s">
        <v>127</v>
      </c>
      <c r="B607" s="25">
        <v>39740</v>
      </c>
      <c r="C607" s="133" t="s">
        <v>402</v>
      </c>
      <c r="D607" s="12" t="s">
        <v>0</v>
      </c>
      <c r="E607" s="12" t="s">
        <v>65</v>
      </c>
      <c r="F607" s="12">
        <v>0</v>
      </c>
      <c r="G607" s="59">
        <v>0</v>
      </c>
      <c r="H607" s="59">
        <v>0</v>
      </c>
      <c r="I607" s="110" t="s">
        <v>63</v>
      </c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</row>
    <row r="608" spans="1:256" s="43" customFormat="1" ht="15" customHeight="1">
      <c r="A608" s="41" t="s">
        <v>128</v>
      </c>
      <c r="B608" s="25">
        <v>39744</v>
      </c>
      <c r="C608" s="133" t="s">
        <v>402</v>
      </c>
      <c r="D608" s="12" t="s">
        <v>0</v>
      </c>
      <c r="E608" s="12" t="s">
        <v>65</v>
      </c>
      <c r="F608" s="12">
        <v>0</v>
      </c>
      <c r="G608" s="59">
        <v>0</v>
      </c>
      <c r="H608" s="59">
        <v>0</v>
      </c>
      <c r="I608" s="110" t="s">
        <v>63</v>
      </c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</row>
    <row r="609" spans="1:256" s="43" customFormat="1" ht="15" customHeight="1">
      <c r="A609" s="54" t="s">
        <v>129</v>
      </c>
      <c r="B609" s="68">
        <v>39750</v>
      </c>
      <c r="C609" s="133" t="s">
        <v>402</v>
      </c>
      <c r="D609" s="12" t="s">
        <v>0</v>
      </c>
      <c r="E609" s="12" t="s">
        <v>65</v>
      </c>
      <c r="F609" s="12">
        <v>0</v>
      </c>
      <c r="G609" s="59">
        <v>0</v>
      </c>
      <c r="H609" s="59">
        <v>0</v>
      </c>
      <c r="I609" s="110" t="s">
        <v>63</v>
      </c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</row>
    <row r="610" spans="1:256" s="43" customFormat="1" ht="15" customHeight="1">
      <c r="A610" s="54" t="s">
        <v>130</v>
      </c>
      <c r="B610" s="68">
        <v>39753</v>
      </c>
      <c r="C610" s="133" t="s">
        <v>402</v>
      </c>
      <c r="D610" s="12" t="s">
        <v>0</v>
      </c>
      <c r="E610" s="12" t="s">
        <v>65</v>
      </c>
      <c r="F610" s="12">
        <v>0</v>
      </c>
      <c r="G610" s="59">
        <v>0</v>
      </c>
      <c r="H610" s="59">
        <v>0</v>
      </c>
      <c r="I610" s="110" t="s">
        <v>63</v>
      </c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</row>
    <row r="611" spans="1:256" s="43" customFormat="1" ht="15" customHeight="1">
      <c r="A611" s="41" t="s">
        <v>131</v>
      </c>
      <c r="B611" s="25">
        <v>39754</v>
      </c>
      <c r="C611" s="133" t="s">
        <v>83</v>
      </c>
      <c r="D611" s="12" t="s">
        <v>0</v>
      </c>
      <c r="E611" s="12" t="s">
        <v>65</v>
      </c>
      <c r="F611" s="12">
        <v>0</v>
      </c>
      <c r="G611" s="59">
        <v>0</v>
      </c>
      <c r="H611" s="59">
        <v>0</v>
      </c>
      <c r="I611" s="110" t="s">
        <v>63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</row>
    <row r="612" spans="1:256" s="43" customFormat="1" ht="15" customHeight="1">
      <c r="A612" s="41" t="s">
        <v>136</v>
      </c>
      <c r="B612" s="25">
        <v>39759</v>
      </c>
      <c r="C612" s="133" t="s">
        <v>401</v>
      </c>
      <c r="D612" s="12" t="s">
        <v>0</v>
      </c>
      <c r="E612" s="12" t="s">
        <v>65</v>
      </c>
      <c r="F612" s="12">
        <v>0</v>
      </c>
      <c r="G612" s="59">
        <v>0</v>
      </c>
      <c r="H612" s="59">
        <v>0</v>
      </c>
      <c r="I612" s="110" t="s">
        <v>63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</row>
    <row r="613" spans="1:256" s="43" customFormat="1" ht="15" customHeight="1">
      <c r="A613" s="41" t="s">
        <v>138</v>
      </c>
      <c r="B613" s="25">
        <v>39760</v>
      </c>
      <c r="C613" s="133" t="s">
        <v>401</v>
      </c>
      <c r="D613" s="12" t="s">
        <v>0</v>
      </c>
      <c r="E613" s="12" t="s">
        <v>65</v>
      </c>
      <c r="F613" s="12">
        <v>0</v>
      </c>
      <c r="G613" s="59">
        <v>0</v>
      </c>
      <c r="H613" s="59">
        <v>0</v>
      </c>
      <c r="I613" s="110" t="s">
        <v>63</v>
      </c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</row>
    <row r="614" spans="1:256" s="43" customFormat="1" ht="15" customHeight="1">
      <c r="A614" s="66" t="s">
        <v>139</v>
      </c>
      <c r="B614" s="25">
        <v>39765</v>
      </c>
      <c r="C614" s="133" t="s">
        <v>27</v>
      </c>
      <c r="D614" s="12" t="s">
        <v>0</v>
      </c>
      <c r="E614" s="12" t="s">
        <v>65</v>
      </c>
      <c r="F614" s="12">
        <v>0</v>
      </c>
      <c r="G614" s="501">
        <f>0/9</f>
        <v>0</v>
      </c>
      <c r="H614" s="501">
        <f>0/9</f>
        <v>0</v>
      </c>
      <c r="I614" s="110" t="s">
        <v>63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</row>
    <row r="615" spans="1:256" s="43" customFormat="1" ht="15" customHeight="1">
      <c r="A615" s="55" t="s">
        <v>139</v>
      </c>
      <c r="B615" s="25">
        <v>39818</v>
      </c>
      <c r="C615" s="133" t="s">
        <v>27</v>
      </c>
      <c r="D615" s="12" t="s">
        <v>0</v>
      </c>
      <c r="E615" s="12" t="s">
        <v>65</v>
      </c>
      <c r="F615" s="12">
        <v>0</v>
      </c>
      <c r="G615" s="502"/>
      <c r="H615" s="502"/>
      <c r="I615" s="110" t="s">
        <v>63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  <c r="IS615"/>
      <c r="IT615"/>
      <c r="IU615"/>
      <c r="IV615"/>
    </row>
    <row r="616" spans="1:256" s="43" customFormat="1" ht="15" customHeight="1">
      <c r="A616" s="55" t="s">
        <v>139</v>
      </c>
      <c r="B616" s="25">
        <v>39853</v>
      </c>
      <c r="C616" s="133" t="s">
        <v>27</v>
      </c>
      <c r="D616" s="12" t="s">
        <v>0</v>
      </c>
      <c r="E616" s="12" t="s">
        <v>65</v>
      </c>
      <c r="F616" s="12">
        <v>0</v>
      </c>
      <c r="G616" s="502"/>
      <c r="H616" s="502"/>
      <c r="I616" s="110" t="s">
        <v>63</v>
      </c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  <c r="IU616"/>
      <c r="IV616"/>
    </row>
    <row r="617" spans="1:256" s="43" customFormat="1" ht="15" customHeight="1">
      <c r="A617" s="55" t="s">
        <v>139</v>
      </c>
      <c r="B617" s="68">
        <v>39887</v>
      </c>
      <c r="C617" s="323" t="s">
        <v>27</v>
      </c>
      <c r="D617" s="12" t="s">
        <v>0</v>
      </c>
      <c r="E617" s="12" t="s">
        <v>65</v>
      </c>
      <c r="F617" s="12">
        <v>0</v>
      </c>
      <c r="G617" s="502"/>
      <c r="H617" s="502"/>
      <c r="I617" s="110" t="s">
        <v>63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</row>
    <row r="618" spans="1:256" s="43" customFormat="1" ht="15" customHeight="1">
      <c r="A618" s="55" t="s">
        <v>139</v>
      </c>
      <c r="B618" s="68">
        <v>39958</v>
      </c>
      <c r="C618" s="323" t="s">
        <v>27</v>
      </c>
      <c r="D618" s="12" t="s">
        <v>0</v>
      </c>
      <c r="E618" s="12" t="s">
        <v>65</v>
      </c>
      <c r="F618" s="12">
        <v>0</v>
      </c>
      <c r="G618" s="502"/>
      <c r="H618" s="502"/>
      <c r="I618" s="110" t="s">
        <v>63</v>
      </c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</row>
    <row r="619" spans="1:256" s="43" customFormat="1" ht="15" customHeight="1">
      <c r="A619" s="55" t="s">
        <v>139</v>
      </c>
      <c r="B619" s="68">
        <v>40031</v>
      </c>
      <c r="C619" s="323" t="s">
        <v>27</v>
      </c>
      <c r="D619" s="12" t="s">
        <v>0</v>
      </c>
      <c r="E619" s="12" t="s">
        <v>65</v>
      </c>
      <c r="F619" s="12">
        <v>0</v>
      </c>
      <c r="G619" s="502"/>
      <c r="H619" s="502"/>
      <c r="I619" s="110" t="s">
        <v>63</v>
      </c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  <c r="IS619"/>
      <c r="IT619"/>
      <c r="IU619"/>
      <c r="IV619"/>
    </row>
    <row r="620" spans="1:256" s="43" customFormat="1" ht="15" customHeight="1">
      <c r="A620" s="55" t="s">
        <v>139</v>
      </c>
      <c r="B620" s="68">
        <v>40101</v>
      </c>
      <c r="C620" s="323" t="s">
        <v>27</v>
      </c>
      <c r="D620" s="12" t="s">
        <v>0</v>
      </c>
      <c r="E620" s="12" t="s">
        <v>65</v>
      </c>
      <c r="F620" s="12">
        <v>0</v>
      </c>
      <c r="G620" s="502"/>
      <c r="H620" s="502"/>
      <c r="I620" s="110" t="s">
        <v>63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  <c r="IO620"/>
      <c r="IP620"/>
      <c r="IQ620"/>
      <c r="IR620"/>
      <c r="IS620"/>
      <c r="IT620"/>
      <c r="IU620"/>
      <c r="IV620"/>
    </row>
    <row r="621" spans="1:256" s="43" customFormat="1" ht="15" customHeight="1">
      <c r="A621" s="55" t="s">
        <v>139</v>
      </c>
      <c r="B621" s="68">
        <v>40170</v>
      </c>
      <c r="C621" s="323" t="s">
        <v>27</v>
      </c>
      <c r="D621" s="12" t="s">
        <v>0</v>
      </c>
      <c r="E621" s="12" t="s">
        <v>65</v>
      </c>
      <c r="F621" s="12">
        <v>0</v>
      </c>
      <c r="G621" s="502"/>
      <c r="H621" s="502"/>
      <c r="I621" s="110" t="s">
        <v>63</v>
      </c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  <c r="IO621"/>
      <c r="IP621"/>
      <c r="IQ621"/>
      <c r="IR621"/>
      <c r="IS621"/>
      <c r="IT621"/>
      <c r="IU621"/>
      <c r="IV621"/>
    </row>
    <row r="622" spans="1:256" s="43" customFormat="1" ht="15" customHeight="1">
      <c r="A622" s="41" t="s">
        <v>139</v>
      </c>
      <c r="B622" s="25">
        <v>40248</v>
      </c>
      <c r="C622" s="133" t="s">
        <v>27</v>
      </c>
      <c r="D622" s="12" t="s">
        <v>0</v>
      </c>
      <c r="E622" s="12" t="s">
        <v>65</v>
      </c>
      <c r="F622" s="12">
        <v>0</v>
      </c>
      <c r="G622" s="503"/>
      <c r="H622" s="503"/>
      <c r="I622" s="110" t="s">
        <v>63</v>
      </c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</row>
    <row r="623" spans="1:256" s="43" customFormat="1" ht="15" customHeight="1">
      <c r="A623" s="34" t="s">
        <v>142</v>
      </c>
      <c r="B623" s="25">
        <v>39770</v>
      </c>
      <c r="C623" s="127" t="s">
        <v>407</v>
      </c>
      <c r="D623" s="12" t="s">
        <v>0</v>
      </c>
      <c r="E623" s="12" t="s">
        <v>65</v>
      </c>
      <c r="F623" s="12">
        <v>0</v>
      </c>
      <c r="G623" s="59">
        <v>0</v>
      </c>
      <c r="H623" s="59">
        <v>0</v>
      </c>
      <c r="I623" s="110" t="s">
        <v>63</v>
      </c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</row>
    <row r="624" spans="1:256" s="43" customFormat="1" ht="15" customHeight="1">
      <c r="A624" s="41" t="s">
        <v>143</v>
      </c>
      <c r="B624" s="25">
        <v>39772</v>
      </c>
      <c r="C624" s="133" t="s">
        <v>27</v>
      </c>
      <c r="D624" s="12" t="s">
        <v>0</v>
      </c>
      <c r="E624" s="12" t="s">
        <v>65</v>
      </c>
      <c r="F624" s="12">
        <v>0</v>
      </c>
      <c r="G624" s="59">
        <v>0</v>
      </c>
      <c r="H624" s="59">
        <v>0</v>
      </c>
      <c r="I624" s="110" t="s">
        <v>63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</row>
    <row r="625" spans="1:256" s="43" customFormat="1" ht="15" customHeight="1">
      <c r="A625" s="54" t="s">
        <v>144</v>
      </c>
      <c r="B625" s="68">
        <v>39778</v>
      </c>
      <c r="C625" s="133" t="s">
        <v>402</v>
      </c>
      <c r="D625" s="12" t="s">
        <v>0</v>
      </c>
      <c r="E625" s="12" t="s">
        <v>65</v>
      </c>
      <c r="F625" s="12">
        <v>0</v>
      </c>
      <c r="G625" s="59">
        <v>0</v>
      </c>
      <c r="H625" s="59">
        <v>0</v>
      </c>
      <c r="I625" s="110" t="s">
        <v>63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</row>
    <row r="626" spans="1:256" s="43" customFormat="1" ht="15" customHeight="1">
      <c r="A626" s="41" t="s">
        <v>145</v>
      </c>
      <c r="B626" s="25">
        <v>39787</v>
      </c>
      <c r="C626" s="133" t="s">
        <v>402</v>
      </c>
      <c r="D626" s="12" t="s">
        <v>0</v>
      </c>
      <c r="E626" s="12" t="s">
        <v>65</v>
      </c>
      <c r="F626" s="12">
        <v>0</v>
      </c>
      <c r="G626" s="59">
        <v>0</v>
      </c>
      <c r="H626" s="59">
        <v>0</v>
      </c>
      <c r="I626" s="110" t="s">
        <v>63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</row>
    <row r="627" spans="1:256" s="43" customFormat="1" ht="15" customHeight="1">
      <c r="A627" s="54" t="s">
        <v>146</v>
      </c>
      <c r="B627" s="68">
        <v>39789</v>
      </c>
      <c r="C627" s="133" t="s">
        <v>402</v>
      </c>
      <c r="D627" s="12" t="s">
        <v>0</v>
      </c>
      <c r="E627" s="12" t="s">
        <v>65</v>
      </c>
      <c r="F627" s="12">
        <v>0</v>
      </c>
      <c r="G627" s="59">
        <v>0</v>
      </c>
      <c r="H627" s="59">
        <v>0</v>
      </c>
      <c r="I627" s="110" t="s">
        <v>63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</row>
    <row r="628" spans="1:256" s="43" customFormat="1" ht="15" customHeight="1">
      <c r="A628" s="53" t="s">
        <v>147</v>
      </c>
      <c r="B628" s="68">
        <v>39792</v>
      </c>
      <c r="C628" s="323" t="s">
        <v>83</v>
      </c>
      <c r="D628" s="12" t="s">
        <v>0</v>
      </c>
      <c r="E628" s="12" t="s">
        <v>65</v>
      </c>
      <c r="F628" s="12">
        <v>0</v>
      </c>
      <c r="G628" s="59">
        <v>0</v>
      </c>
      <c r="H628" s="59">
        <v>0</v>
      </c>
      <c r="I628" s="110" t="s">
        <v>63</v>
      </c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</row>
    <row r="629" spans="1:256" s="43" customFormat="1" ht="15" customHeight="1">
      <c r="A629" s="53" t="s">
        <v>148</v>
      </c>
      <c r="B629" s="68">
        <v>39796</v>
      </c>
      <c r="C629" s="323" t="s">
        <v>83</v>
      </c>
      <c r="D629" s="12" t="s">
        <v>0</v>
      </c>
      <c r="E629" s="12" t="s">
        <v>65</v>
      </c>
      <c r="F629" s="12">
        <v>0</v>
      </c>
      <c r="G629" s="501">
        <f>0/4</f>
        <v>0</v>
      </c>
      <c r="H629" s="501">
        <f>0/4</f>
        <v>0</v>
      </c>
      <c r="I629" s="110" t="s">
        <v>63</v>
      </c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</row>
    <row r="630" spans="1:256" s="43" customFormat="1" ht="15" customHeight="1">
      <c r="A630" s="38" t="s">
        <v>148</v>
      </c>
      <c r="B630" s="68">
        <v>39816</v>
      </c>
      <c r="C630" s="323" t="s">
        <v>83</v>
      </c>
      <c r="D630" s="12" t="s">
        <v>0</v>
      </c>
      <c r="E630" s="12" t="s">
        <v>65</v>
      </c>
      <c r="F630" s="12">
        <v>0</v>
      </c>
      <c r="G630" s="502"/>
      <c r="H630" s="502"/>
      <c r="I630" s="110" t="s">
        <v>63</v>
      </c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</row>
    <row r="631" spans="1:256" s="43" customFormat="1" ht="15" customHeight="1">
      <c r="A631" s="38" t="s">
        <v>148</v>
      </c>
      <c r="B631" s="68">
        <v>39838</v>
      </c>
      <c r="C631" s="323" t="s">
        <v>83</v>
      </c>
      <c r="D631" s="12" t="s">
        <v>0</v>
      </c>
      <c r="E631" s="12" t="s">
        <v>65</v>
      </c>
      <c r="F631" s="12">
        <v>0</v>
      </c>
      <c r="G631" s="502"/>
      <c r="H631" s="502"/>
      <c r="I631" s="110" t="s">
        <v>63</v>
      </c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1:256" s="43" customFormat="1" ht="15" customHeight="1">
      <c r="A632" s="54" t="s">
        <v>148</v>
      </c>
      <c r="B632" s="68">
        <v>39837</v>
      </c>
      <c r="C632" s="323" t="s">
        <v>83</v>
      </c>
      <c r="D632" s="12" t="s">
        <v>0</v>
      </c>
      <c r="E632" s="12" t="s">
        <v>65</v>
      </c>
      <c r="F632" s="12">
        <v>0</v>
      </c>
      <c r="G632" s="503"/>
      <c r="H632" s="503"/>
      <c r="I632" s="110" t="s">
        <v>63</v>
      </c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1:256" s="43" customFormat="1" ht="15" customHeight="1">
      <c r="A633" s="54" t="s">
        <v>149</v>
      </c>
      <c r="B633" s="68">
        <v>39803</v>
      </c>
      <c r="C633" s="133" t="s">
        <v>402</v>
      </c>
      <c r="D633" s="12" t="s">
        <v>0</v>
      </c>
      <c r="E633" s="12" t="s">
        <v>65</v>
      </c>
      <c r="F633" s="12">
        <v>0</v>
      </c>
      <c r="G633" s="59">
        <v>0</v>
      </c>
      <c r="H633" s="59">
        <v>0</v>
      </c>
      <c r="I633" s="110" t="s">
        <v>63</v>
      </c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</row>
    <row r="634" spans="1:256" s="43" customFormat="1" ht="15" customHeight="1">
      <c r="A634" s="34" t="s">
        <v>150</v>
      </c>
      <c r="B634" s="46">
        <v>39823</v>
      </c>
      <c r="C634" s="128" t="s">
        <v>83</v>
      </c>
      <c r="D634" s="12" t="s">
        <v>0</v>
      </c>
      <c r="E634" s="12" t="s">
        <v>65</v>
      </c>
      <c r="F634" s="12">
        <v>0</v>
      </c>
      <c r="G634" s="59">
        <v>0</v>
      </c>
      <c r="H634" s="59">
        <v>0</v>
      </c>
      <c r="I634" s="110" t="s">
        <v>63</v>
      </c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</row>
    <row r="635" spans="1:256" s="43" customFormat="1" ht="15" customHeight="1">
      <c r="A635" s="11" t="s">
        <v>151</v>
      </c>
      <c r="B635" s="36">
        <v>39824</v>
      </c>
      <c r="C635" s="133" t="s">
        <v>402</v>
      </c>
      <c r="D635" s="12" t="s">
        <v>0</v>
      </c>
      <c r="E635" s="12" t="s">
        <v>65</v>
      </c>
      <c r="F635" s="12">
        <v>0</v>
      </c>
      <c r="G635" s="59">
        <v>0</v>
      </c>
      <c r="H635" s="59">
        <v>0</v>
      </c>
      <c r="I635" s="110" t="s">
        <v>63</v>
      </c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</row>
    <row r="636" spans="1:256" s="43" customFormat="1" ht="15" customHeight="1">
      <c r="A636" s="53" t="s">
        <v>152</v>
      </c>
      <c r="B636" s="36">
        <v>39826</v>
      </c>
      <c r="C636" s="133" t="s">
        <v>402</v>
      </c>
      <c r="D636" s="12" t="s">
        <v>0</v>
      </c>
      <c r="E636" s="12" t="s">
        <v>65</v>
      </c>
      <c r="F636" s="12">
        <v>0</v>
      </c>
      <c r="G636" s="59">
        <v>0</v>
      </c>
      <c r="H636" s="59">
        <v>0</v>
      </c>
      <c r="I636" s="110" t="s">
        <v>63</v>
      </c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</row>
    <row r="637" spans="1:256" s="43" customFormat="1" ht="15" customHeight="1">
      <c r="A637" s="53" t="s">
        <v>153</v>
      </c>
      <c r="B637" s="68">
        <v>39826</v>
      </c>
      <c r="C637" s="127" t="s">
        <v>83</v>
      </c>
      <c r="D637" s="12" t="s">
        <v>0</v>
      </c>
      <c r="E637" s="12" t="s">
        <v>65</v>
      </c>
      <c r="F637" s="12">
        <v>0</v>
      </c>
      <c r="G637" s="501">
        <f>0/2</f>
        <v>0</v>
      </c>
      <c r="H637" s="501">
        <f>0/2</f>
        <v>0</v>
      </c>
      <c r="I637" s="110" t="s">
        <v>63</v>
      </c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</row>
    <row r="638" spans="1:256" s="43" customFormat="1" ht="15" customHeight="1">
      <c r="A638" s="41" t="s">
        <v>153</v>
      </c>
      <c r="B638" s="25">
        <v>40241</v>
      </c>
      <c r="C638" s="128" t="s">
        <v>400</v>
      </c>
      <c r="D638" s="12" t="s">
        <v>0</v>
      </c>
      <c r="E638" s="12" t="s">
        <v>65</v>
      </c>
      <c r="F638" s="12">
        <v>0</v>
      </c>
      <c r="G638" s="503"/>
      <c r="H638" s="503"/>
      <c r="I638" s="110" t="s">
        <v>63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</row>
    <row r="639" spans="1:256" s="43" customFormat="1" ht="15" customHeight="1">
      <c r="A639" s="53" t="s">
        <v>154</v>
      </c>
      <c r="B639" s="36">
        <v>39832</v>
      </c>
      <c r="C639" s="133" t="s">
        <v>402</v>
      </c>
      <c r="D639" s="12" t="s">
        <v>0</v>
      </c>
      <c r="E639" s="12" t="s">
        <v>65</v>
      </c>
      <c r="F639" s="12">
        <v>0</v>
      </c>
      <c r="G639" s="59">
        <v>0</v>
      </c>
      <c r="H639" s="59">
        <v>0</v>
      </c>
      <c r="I639" s="110" t="s">
        <v>63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</row>
    <row r="640" spans="1:256" s="43" customFormat="1" ht="15" customHeight="1">
      <c r="A640" s="54" t="s">
        <v>154</v>
      </c>
      <c r="B640" s="36">
        <v>41076</v>
      </c>
      <c r="C640" s="127" t="s">
        <v>571</v>
      </c>
      <c r="D640" s="12" t="s">
        <v>0</v>
      </c>
      <c r="E640" s="12" t="s">
        <v>65</v>
      </c>
      <c r="F640" s="12">
        <v>0</v>
      </c>
      <c r="G640" s="59">
        <v>0</v>
      </c>
      <c r="H640" s="59">
        <v>0</v>
      </c>
      <c r="I640" s="110" t="s">
        <v>63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</row>
    <row r="641" spans="1:256" s="43" customFormat="1" ht="15" customHeight="1">
      <c r="A641" s="11" t="s">
        <v>155</v>
      </c>
      <c r="B641" s="36">
        <v>39840</v>
      </c>
      <c r="C641" s="127" t="s">
        <v>83</v>
      </c>
      <c r="D641" s="12" t="s">
        <v>0</v>
      </c>
      <c r="E641" s="12" t="s">
        <v>65</v>
      </c>
      <c r="F641" s="12">
        <v>0</v>
      </c>
      <c r="G641" s="59">
        <v>0</v>
      </c>
      <c r="H641" s="59">
        <v>0</v>
      </c>
      <c r="I641" s="110" t="s">
        <v>63</v>
      </c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</row>
    <row r="642" spans="1:256" s="43" customFormat="1" ht="15" customHeight="1">
      <c r="A642" s="34" t="s">
        <v>156</v>
      </c>
      <c r="B642" s="46">
        <v>39840</v>
      </c>
      <c r="C642" s="133" t="s">
        <v>402</v>
      </c>
      <c r="D642" s="12" t="s">
        <v>0</v>
      </c>
      <c r="E642" s="12" t="s">
        <v>65</v>
      </c>
      <c r="F642" s="12">
        <v>0</v>
      </c>
      <c r="G642" s="59">
        <v>0</v>
      </c>
      <c r="H642" s="59">
        <v>0</v>
      </c>
      <c r="I642" s="110" t="s">
        <v>63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</row>
    <row r="643" spans="1:256" s="43" customFormat="1" ht="15" customHeight="1">
      <c r="A643" s="66" t="s">
        <v>156</v>
      </c>
      <c r="B643" s="46">
        <v>39864</v>
      </c>
      <c r="C643" s="133" t="s">
        <v>402</v>
      </c>
      <c r="D643" s="12" t="s">
        <v>0</v>
      </c>
      <c r="E643" s="12" t="s">
        <v>65</v>
      </c>
      <c r="F643" s="12">
        <v>0</v>
      </c>
      <c r="G643" s="59">
        <v>0</v>
      </c>
      <c r="H643" s="59">
        <v>0</v>
      </c>
      <c r="I643" s="110" t="s">
        <v>63</v>
      </c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</row>
    <row r="644" spans="1:256" s="43" customFormat="1" ht="15" customHeight="1">
      <c r="A644" s="53" t="s">
        <v>157</v>
      </c>
      <c r="B644" s="68">
        <v>39858</v>
      </c>
      <c r="C644" s="133" t="s">
        <v>402</v>
      </c>
      <c r="D644" s="12" t="s">
        <v>0</v>
      </c>
      <c r="E644" s="12" t="s">
        <v>65</v>
      </c>
      <c r="F644" s="12">
        <v>0</v>
      </c>
      <c r="G644" s="501">
        <f>0/3</f>
        <v>0</v>
      </c>
      <c r="H644" s="501">
        <f>0/3</f>
        <v>0</v>
      </c>
      <c r="I644" s="110" t="s">
        <v>63</v>
      </c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  <c r="IU644"/>
      <c r="IV644"/>
    </row>
    <row r="645" spans="1:256" s="43" customFormat="1" ht="15" customHeight="1">
      <c r="A645" s="38" t="s">
        <v>157</v>
      </c>
      <c r="B645" s="68">
        <v>39923</v>
      </c>
      <c r="C645" s="133" t="s">
        <v>402</v>
      </c>
      <c r="D645" s="12" t="s">
        <v>0</v>
      </c>
      <c r="E645" s="12" t="s">
        <v>65</v>
      </c>
      <c r="F645" s="12">
        <v>0</v>
      </c>
      <c r="G645" s="502"/>
      <c r="H645" s="502"/>
      <c r="I645" s="110" t="s">
        <v>63</v>
      </c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  <c r="IT645"/>
      <c r="IU645"/>
      <c r="IV645"/>
    </row>
    <row r="646" spans="1:256" s="43" customFormat="1" ht="15" customHeight="1">
      <c r="A646" s="38" t="s">
        <v>157</v>
      </c>
      <c r="B646" s="68">
        <v>40717</v>
      </c>
      <c r="C646" s="133" t="s">
        <v>402</v>
      </c>
      <c r="D646" s="12" t="s">
        <v>0</v>
      </c>
      <c r="E646" s="12" t="s">
        <v>65</v>
      </c>
      <c r="F646" s="12">
        <v>0</v>
      </c>
      <c r="G646" s="502"/>
      <c r="H646" s="502"/>
      <c r="I646" s="110" t="s">
        <v>63</v>
      </c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  <c r="IU646"/>
      <c r="IV646"/>
    </row>
    <row r="647" spans="1:256" s="43" customFormat="1" ht="15" customHeight="1">
      <c r="A647" s="38" t="s">
        <v>157</v>
      </c>
      <c r="B647" s="68">
        <v>41065</v>
      </c>
      <c r="C647" s="133" t="s">
        <v>402</v>
      </c>
      <c r="D647" s="12" t="s">
        <v>0</v>
      </c>
      <c r="E647" s="12" t="s">
        <v>65</v>
      </c>
      <c r="F647" s="12">
        <v>0</v>
      </c>
      <c r="G647" s="63"/>
      <c r="H647" s="63"/>
      <c r="I647" s="110" t="s">
        <v>63</v>
      </c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  <c r="IU647"/>
      <c r="IV647"/>
    </row>
    <row r="648" spans="1:256" s="43" customFormat="1" ht="15" customHeight="1">
      <c r="A648" s="53" t="s">
        <v>158</v>
      </c>
      <c r="B648" s="68">
        <v>39868</v>
      </c>
      <c r="C648" s="133" t="s">
        <v>402</v>
      </c>
      <c r="D648" s="12" t="s">
        <v>0</v>
      </c>
      <c r="E648" s="12" t="s">
        <v>65</v>
      </c>
      <c r="F648" s="12">
        <v>0</v>
      </c>
      <c r="G648" s="501">
        <v>0</v>
      </c>
      <c r="H648" s="501">
        <v>0</v>
      </c>
      <c r="I648" s="110" t="s">
        <v>63</v>
      </c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  <c r="IS648"/>
      <c r="IT648"/>
      <c r="IU648"/>
      <c r="IV648"/>
    </row>
    <row r="649" spans="1:256" s="43" customFormat="1" ht="15" customHeight="1">
      <c r="A649" s="38" t="s">
        <v>158</v>
      </c>
      <c r="B649" s="68">
        <v>40128</v>
      </c>
      <c r="C649" s="133" t="s">
        <v>402</v>
      </c>
      <c r="D649" s="12" t="s">
        <v>0</v>
      </c>
      <c r="E649" s="12" t="s">
        <v>65</v>
      </c>
      <c r="F649" s="12">
        <v>0</v>
      </c>
      <c r="G649" s="502"/>
      <c r="H649" s="502"/>
      <c r="I649" s="110" t="s">
        <v>63</v>
      </c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  <c r="IO649"/>
      <c r="IP649"/>
      <c r="IQ649"/>
      <c r="IR649"/>
      <c r="IS649"/>
      <c r="IT649"/>
      <c r="IU649"/>
      <c r="IV649"/>
    </row>
    <row r="650" spans="1:256" s="43" customFormat="1" ht="15" customHeight="1">
      <c r="A650" s="41" t="s">
        <v>158</v>
      </c>
      <c r="B650" s="25">
        <v>40189</v>
      </c>
      <c r="C650" s="133" t="s">
        <v>402</v>
      </c>
      <c r="D650" s="12" t="s">
        <v>0</v>
      </c>
      <c r="E650" s="12" t="s">
        <v>65</v>
      </c>
      <c r="F650" s="12">
        <v>0</v>
      </c>
      <c r="G650" s="503"/>
      <c r="H650" s="503"/>
      <c r="I650" s="110" t="s">
        <v>63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</row>
    <row r="651" spans="1:256" s="43" customFormat="1" ht="15" customHeight="1">
      <c r="A651" s="38" t="s">
        <v>159</v>
      </c>
      <c r="B651" s="36">
        <v>39873</v>
      </c>
      <c r="C651" s="133" t="s">
        <v>402</v>
      </c>
      <c r="D651" s="12" t="s">
        <v>0</v>
      </c>
      <c r="E651" s="12" t="s">
        <v>65</v>
      </c>
      <c r="F651" s="12">
        <v>0</v>
      </c>
      <c r="G651" s="56">
        <v>0</v>
      </c>
      <c r="H651" s="56">
        <v>0</v>
      </c>
      <c r="I651" s="110" t="s">
        <v>63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  <c r="IS651"/>
      <c r="IT651"/>
      <c r="IU651"/>
      <c r="IV651"/>
    </row>
    <row r="652" spans="1:256" s="43" customFormat="1" ht="15" customHeight="1">
      <c r="A652" s="53" t="s">
        <v>160</v>
      </c>
      <c r="B652" s="68">
        <v>39877</v>
      </c>
      <c r="C652" s="133" t="s">
        <v>402</v>
      </c>
      <c r="D652" s="13" t="s">
        <v>0</v>
      </c>
      <c r="E652" s="12" t="s">
        <v>65</v>
      </c>
      <c r="F652" s="85">
        <v>0</v>
      </c>
      <c r="G652" s="501">
        <f>0/5</f>
        <v>0</v>
      </c>
      <c r="H652" s="501">
        <f>0/5</f>
        <v>0</v>
      </c>
      <c r="I652" s="113" t="s">
        <v>63</v>
      </c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  <c r="IS652"/>
      <c r="IT652"/>
      <c r="IU652"/>
      <c r="IV652"/>
    </row>
    <row r="653" spans="1:256" s="43" customFormat="1" ht="15" customHeight="1">
      <c r="A653" s="38" t="s">
        <v>160</v>
      </c>
      <c r="B653" s="68">
        <v>39911</v>
      </c>
      <c r="C653" s="133" t="s">
        <v>402</v>
      </c>
      <c r="D653" s="13" t="s">
        <v>0</v>
      </c>
      <c r="E653" s="12" t="s">
        <v>65</v>
      </c>
      <c r="F653" s="85">
        <v>0</v>
      </c>
      <c r="G653" s="502"/>
      <c r="H653" s="502"/>
      <c r="I653" s="113" t="s">
        <v>63</v>
      </c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  <c r="IM653"/>
      <c r="IN653"/>
      <c r="IO653"/>
      <c r="IP653"/>
      <c r="IQ653"/>
      <c r="IR653"/>
      <c r="IS653"/>
      <c r="IT653"/>
      <c r="IU653"/>
      <c r="IV653"/>
    </row>
    <row r="654" spans="1:256" s="43" customFormat="1" ht="15" customHeight="1">
      <c r="A654" s="55" t="s">
        <v>160</v>
      </c>
      <c r="B654" s="25">
        <v>39973</v>
      </c>
      <c r="C654" s="133" t="s">
        <v>402</v>
      </c>
      <c r="D654" s="13" t="s">
        <v>0</v>
      </c>
      <c r="E654" s="12" t="s">
        <v>65</v>
      </c>
      <c r="F654" s="85">
        <v>0</v>
      </c>
      <c r="G654" s="502"/>
      <c r="H654" s="502"/>
      <c r="I654" s="113" t="s">
        <v>63</v>
      </c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  <c r="IJ654"/>
      <c r="IK654"/>
      <c r="IL654"/>
      <c r="IM654"/>
      <c r="IN654"/>
      <c r="IO654"/>
      <c r="IP654"/>
      <c r="IQ654"/>
      <c r="IR654"/>
      <c r="IS654"/>
      <c r="IT654"/>
      <c r="IU654"/>
      <c r="IV654"/>
    </row>
    <row r="655" spans="1:256" s="43" customFormat="1" ht="15" customHeight="1">
      <c r="A655" s="38" t="s">
        <v>160</v>
      </c>
      <c r="B655" s="68">
        <v>39999</v>
      </c>
      <c r="C655" s="133" t="s">
        <v>402</v>
      </c>
      <c r="D655" s="13" t="s">
        <v>0</v>
      </c>
      <c r="E655" s="12" t="s">
        <v>65</v>
      </c>
      <c r="F655" s="85">
        <v>0</v>
      </c>
      <c r="G655" s="502"/>
      <c r="H655" s="502"/>
      <c r="I655" s="115" t="s">
        <v>63</v>
      </c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  <c r="IP655"/>
      <c r="IQ655"/>
      <c r="IR655"/>
      <c r="IS655"/>
      <c r="IT655"/>
      <c r="IU655"/>
      <c r="IV655"/>
    </row>
    <row r="656" spans="1:256" s="43" customFormat="1" ht="15" customHeight="1">
      <c r="A656" s="54" t="s">
        <v>160</v>
      </c>
      <c r="B656" s="68">
        <v>40030</v>
      </c>
      <c r="C656" s="133" t="s">
        <v>402</v>
      </c>
      <c r="D656" s="96" t="s">
        <v>0</v>
      </c>
      <c r="E656" s="83" t="s">
        <v>65</v>
      </c>
      <c r="F656" s="97">
        <v>0</v>
      </c>
      <c r="G656" s="503"/>
      <c r="H656" s="503"/>
      <c r="I656" s="115" t="s">
        <v>63</v>
      </c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  <c r="IO656"/>
      <c r="IP656"/>
      <c r="IQ656"/>
      <c r="IR656"/>
      <c r="IS656"/>
      <c r="IT656"/>
      <c r="IU656"/>
      <c r="IV656"/>
    </row>
    <row r="657" spans="1:256" s="43" customFormat="1" ht="15" customHeight="1">
      <c r="A657" s="11" t="s">
        <v>161</v>
      </c>
      <c r="B657" s="87">
        <v>39884</v>
      </c>
      <c r="C657" s="133" t="s">
        <v>405</v>
      </c>
      <c r="D657" s="83" t="s">
        <v>0</v>
      </c>
      <c r="E657" s="83" t="s">
        <v>65</v>
      </c>
      <c r="F657" s="83">
        <v>0</v>
      </c>
      <c r="G657" s="59">
        <v>0</v>
      </c>
      <c r="H657" s="59">
        <v>0</v>
      </c>
      <c r="I657" s="116" t="s">
        <v>63</v>
      </c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  <c r="IO657"/>
      <c r="IP657"/>
      <c r="IQ657"/>
      <c r="IR657"/>
      <c r="IS657"/>
      <c r="IT657"/>
      <c r="IU657"/>
      <c r="IV657"/>
    </row>
    <row r="658" spans="1:256" s="84" customFormat="1" ht="15" customHeight="1">
      <c r="A658" s="34" t="s">
        <v>162</v>
      </c>
      <c r="B658" s="46">
        <v>39888</v>
      </c>
      <c r="C658" s="133" t="s">
        <v>402</v>
      </c>
      <c r="D658" s="12" t="s">
        <v>0</v>
      </c>
      <c r="E658" s="12" t="s">
        <v>65</v>
      </c>
      <c r="F658" s="12">
        <v>0</v>
      </c>
      <c r="G658" s="59">
        <v>0</v>
      </c>
      <c r="H658" s="59">
        <v>0</v>
      </c>
      <c r="I658" s="110" t="s">
        <v>63</v>
      </c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  <c r="IU658"/>
      <c r="IV658"/>
    </row>
    <row r="659" spans="1:256" s="84" customFormat="1" ht="15" customHeight="1">
      <c r="A659" s="53" t="s">
        <v>163</v>
      </c>
      <c r="B659" s="36">
        <v>39899</v>
      </c>
      <c r="C659" s="127" t="s">
        <v>83</v>
      </c>
      <c r="D659" s="12" t="s">
        <v>0</v>
      </c>
      <c r="E659" s="12" t="s">
        <v>65</v>
      </c>
      <c r="F659" s="12">
        <v>0</v>
      </c>
      <c r="G659" s="59">
        <v>0</v>
      </c>
      <c r="H659" s="59">
        <v>0</v>
      </c>
      <c r="I659" s="110" t="s">
        <v>63</v>
      </c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  <c r="IO659"/>
      <c r="IP659"/>
      <c r="IQ659"/>
      <c r="IR659"/>
      <c r="IS659"/>
      <c r="IT659"/>
      <c r="IU659"/>
      <c r="IV659"/>
    </row>
    <row r="660" spans="1:256" s="43" customFormat="1" ht="15" customHeight="1">
      <c r="A660" s="53" t="s">
        <v>164</v>
      </c>
      <c r="B660" s="68">
        <v>39900</v>
      </c>
      <c r="C660" s="133" t="s">
        <v>402</v>
      </c>
      <c r="D660" s="12" t="s">
        <v>0</v>
      </c>
      <c r="E660" s="12" t="s">
        <v>65</v>
      </c>
      <c r="F660" s="12">
        <v>0</v>
      </c>
      <c r="G660" s="501">
        <v>0</v>
      </c>
      <c r="H660" s="501">
        <v>0</v>
      </c>
      <c r="I660" s="110" t="s">
        <v>63</v>
      </c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  <c r="IS660"/>
      <c r="IT660"/>
      <c r="IU660"/>
      <c r="IV660"/>
    </row>
    <row r="661" spans="1:256" s="43" customFormat="1" ht="15" customHeight="1">
      <c r="A661" s="55" t="s">
        <v>164</v>
      </c>
      <c r="B661" s="25">
        <v>39931</v>
      </c>
      <c r="C661" s="133" t="s">
        <v>402</v>
      </c>
      <c r="D661" s="12" t="s">
        <v>0</v>
      </c>
      <c r="E661" s="12" t="s">
        <v>65</v>
      </c>
      <c r="F661" s="12">
        <v>0</v>
      </c>
      <c r="G661" s="502"/>
      <c r="H661" s="502"/>
      <c r="I661" s="110" t="s">
        <v>63</v>
      </c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  <c r="IU661"/>
      <c r="IV661"/>
    </row>
    <row r="662" spans="1:256" s="43" customFormat="1" ht="15" customHeight="1">
      <c r="A662" s="55" t="s">
        <v>164</v>
      </c>
      <c r="B662" s="25">
        <v>40148</v>
      </c>
      <c r="C662" s="133" t="s">
        <v>402</v>
      </c>
      <c r="D662" s="12" t="s">
        <v>0</v>
      </c>
      <c r="E662" s="12" t="s">
        <v>65</v>
      </c>
      <c r="F662" s="12">
        <v>0</v>
      </c>
      <c r="G662" s="502"/>
      <c r="H662" s="502"/>
      <c r="I662" s="110" t="s">
        <v>63</v>
      </c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  <c r="IU662"/>
      <c r="IV662"/>
    </row>
    <row r="663" spans="1:256" s="43" customFormat="1" ht="15" customHeight="1">
      <c r="A663" s="55" t="s">
        <v>164</v>
      </c>
      <c r="B663" s="25">
        <v>40211</v>
      </c>
      <c r="C663" s="133" t="s">
        <v>402</v>
      </c>
      <c r="D663" s="12" t="s">
        <v>0</v>
      </c>
      <c r="E663" s="12" t="s">
        <v>65</v>
      </c>
      <c r="F663" s="12">
        <v>0</v>
      </c>
      <c r="G663" s="502"/>
      <c r="H663" s="502"/>
      <c r="I663" s="110" t="s">
        <v>63</v>
      </c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  <c r="IU663"/>
      <c r="IV663"/>
    </row>
    <row r="664" spans="1:9" ht="12.75">
      <c r="A664" s="436" t="s">
        <v>164</v>
      </c>
      <c r="B664" s="141">
        <v>40759</v>
      </c>
      <c r="C664" s="142" t="s">
        <v>398</v>
      </c>
      <c r="D664" s="155" t="s">
        <v>0</v>
      </c>
      <c r="E664" s="155" t="s">
        <v>65</v>
      </c>
      <c r="F664" s="155">
        <v>0</v>
      </c>
      <c r="G664" s="502"/>
      <c r="H664" s="502"/>
      <c r="I664" s="159" t="s">
        <v>63</v>
      </c>
    </row>
    <row r="665" spans="1:9" ht="12.75">
      <c r="A665" s="436" t="s">
        <v>164</v>
      </c>
      <c r="B665" s="141">
        <v>40800</v>
      </c>
      <c r="C665" s="142" t="s">
        <v>398</v>
      </c>
      <c r="D665" s="155" t="s">
        <v>0</v>
      </c>
      <c r="E665" s="155" t="s">
        <v>65</v>
      </c>
      <c r="F665" s="155">
        <v>0</v>
      </c>
      <c r="G665" s="502"/>
      <c r="H665" s="502"/>
      <c r="I665" s="159" t="s">
        <v>63</v>
      </c>
    </row>
    <row r="666" spans="1:9" ht="12.75">
      <c r="A666" s="436" t="s">
        <v>164</v>
      </c>
      <c r="B666" s="141">
        <v>40887</v>
      </c>
      <c r="C666" s="142" t="s">
        <v>398</v>
      </c>
      <c r="D666" s="155" t="s">
        <v>0</v>
      </c>
      <c r="E666" s="155" t="s">
        <v>65</v>
      </c>
      <c r="F666" s="155">
        <v>0</v>
      </c>
      <c r="G666" s="502"/>
      <c r="H666" s="502"/>
      <c r="I666" s="159" t="s">
        <v>63</v>
      </c>
    </row>
    <row r="667" spans="1:9" ht="12.75">
      <c r="A667" s="41" t="s">
        <v>164</v>
      </c>
      <c r="B667" s="25">
        <v>40960</v>
      </c>
      <c r="C667" s="133" t="s">
        <v>402</v>
      </c>
      <c r="D667" s="12" t="s">
        <v>0</v>
      </c>
      <c r="E667" s="12" t="s">
        <v>65</v>
      </c>
      <c r="F667" s="12">
        <v>0</v>
      </c>
      <c r="G667" s="503"/>
      <c r="H667" s="503"/>
      <c r="I667" s="159" t="s">
        <v>63</v>
      </c>
    </row>
    <row r="668" spans="1:256" s="43" customFormat="1" ht="15" customHeight="1">
      <c r="A668" s="38" t="s">
        <v>165</v>
      </c>
      <c r="B668" s="68">
        <v>39901</v>
      </c>
      <c r="C668" s="323" t="s">
        <v>27</v>
      </c>
      <c r="D668" s="12" t="s">
        <v>0</v>
      </c>
      <c r="E668" s="12" t="s">
        <v>65</v>
      </c>
      <c r="F668" s="12">
        <v>0</v>
      </c>
      <c r="G668" s="501">
        <f>0/6</f>
        <v>0</v>
      </c>
      <c r="H668" s="501">
        <f>0/6</f>
        <v>0</v>
      </c>
      <c r="I668" s="110" t="s">
        <v>63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  <c r="IU668"/>
      <c r="IV668"/>
    </row>
    <row r="669" spans="1:256" s="43" customFormat="1" ht="15" customHeight="1">
      <c r="A669" s="38" t="s">
        <v>165</v>
      </c>
      <c r="B669" s="68">
        <v>39916</v>
      </c>
      <c r="C669" s="323" t="s">
        <v>27</v>
      </c>
      <c r="D669" s="12" t="s">
        <v>0</v>
      </c>
      <c r="E669" s="12" t="s">
        <v>65</v>
      </c>
      <c r="F669" s="12">
        <v>0</v>
      </c>
      <c r="G669" s="502"/>
      <c r="H669" s="502"/>
      <c r="I669" s="110" t="s">
        <v>63</v>
      </c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  <c r="IV669"/>
    </row>
    <row r="670" spans="1:256" s="43" customFormat="1" ht="15" customHeight="1">
      <c r="A670" s="38" t="s">
        <v>165</v>
      </c>
      <c r="B670" s="68">
        <v>39989</v>
      </c>
      <c r="C670" s="323" t="s">
        <v>27</v>
      </c>
      <c r="D670" s="12" t="s">
        <v>0</v>
      </c>
      <c r="E670" s="12" t="s">
        <v>65</v>
      </c>
      <c r="F670" s="12">
        <v>0</v>
      </c>
      <c r="G670" s="502"/>
      <c r="H670" s="502"/>
      <c r="I670" s="110" t="s">
        <v>63</v>
      </c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  <c r="IU670"/>
      <c r="IV670"/>
    </row>
    <row r="671" spans="1:256" s="43" customFormat="1" ht="15" customHeight="1">
      <c r="A671" s="38" t="s">
        <v>165</v>
      </c>
      <c r="B671" s="68">
        <v>40059</v>
      </c>
      <c r="C671" s="323" t="s">
        <v>27</v>
      </c>
      <c r="D671" s="12" t="s">
        <v>0</v>
      </c>
      <c r="E671" s="12" t="s">
        <v>65</v>
      </c>
      <c r="F671" s="12">
        <v>0</v>
      </c>
      <c r="G671" s="502"/>
      <c r="H671" s="502"/>
      <c r="I671" s="110" t="s">
        <v>63</v>
      </c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  <c r="IS671"/>
      <c r="IT671"/>
      <c r="IU671"/>
      <c r="IV671"/>
    </row>
    <row r="672" spans="1:256" s="43" customFormat="1" ht="15" customHeight="1">
      <c r="A672" s="38" t="s">
        <v>165</v>
      </c>
      <c r="B672" s="68">
        <v>40129</v>
      </c>
      <c r="C672" s="323" t="s">
        <v>27</v>
      </c>
      <c r="D672" s="12" t="s">
        <v>0</v>
      </c>
      <c r="E672" s="12" t="s">
        <v>65</v>
      </c>
      <c r="F672" s="12">
        <v>0</v>
      </c>
      <c r="G672" s="502"/>
      <c r="H672" s="502"/>
      <c r="I672" s="110" t="s">
        <v>63</v>
      </c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  <c r="IS672"/>
      <c r="IT672"/>
      <c r="IU672"/>
      <c r="IV672"/>
    </row>
    <row r="673" spans="1:256" s="43" customFormat="1" ht="15" customHeight="1">
      <c r="A673" s="41" t="s">
        <v>165</v>
      </c>
      <c r="B673" s="25">
        <v>40199</v>
      </c>
      <c r="C673" s="133" t="s">
        <v>27</v>
      </c>
      <c r="D673" s="12" t="s">
        <v>0</v>
      </c>
      <c r="E673" s="12" t="s">
        <v>65</v>
      </c>
      <c r="F673" s="12">
        <v>0</v>
      </c>
      <c r="G673" s="503"/>
      <c r="H673" s="503"/>
      <c r="I673" s="110" t="s">
        <v>63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  <c r="IS673"/>
      <c r="IT673"/>
      <c r="IU673"/>
      <c r="IV673"/>
    </row>
    <row r="674" spans="1:256" s="43" customFormat="1" ht="15" customHeight="1">
      <c r="A674" s="54" t="s">
        <v>167</v>
      </c>
      <c r="B674" s="68">
        <v>39910</v>
      </c>
      <c r="C674" s="127" t="s">
        <v>407</v>
      </c>
      <c r="D674" s="12" t="s">
        <v>0</v>
      </c>
      <c r="E674" s="12" t="s">
        <v>65</v>
      </c>
      <c r="F674" s="12">
        <v>0</v>
      </c>
      <c r="G674" s="59">
        <v>0</v>
      </c>
      <c r="H674" s="59">
        <v>0</v>
      </c>
      <c r="I674" s="110" t="s">
        <v>63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  <c r="IP674"/>
      <c r="IQ674"/>
      <c r="IR674"/>
      <c r="IS674"/>
      <c r="IT674"/>
      <c r="IU674"/>
      <c r="IV674"/>
    </row>
    <row r="675" spans="1:256" s="43" customFormat="1" ht="15" customHeight="1">
      <c r="A675" s="54" t="s">
        <v>166</v>
      </c>
      <c r="B675" s="68">
        <v>39910</v>
      </c>
      <c r="C675" s="323" t="s">
        <v>83</v>
      </c>
      <c r="D675" s="12" t="s">
        <v>0</v>
      </c>
      <c r="E675" s="12" t="s">
        <v>65</v>
      </c>
      <c r="F675" s="12">
        <v>0</v>
      </c>
      <c r="G675" s="59">
        <v>0</v>
      </c>
      <c r="H675" s="59">
        <v>0</v>
      </c>
      <c r="I675" s="110" t="s">
        <v>63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  <c r="IV675"/>
    </row>
    <row r="676" spans="1:256" s="43" customFormat="1" ht="15" customHeight="1">
      <c r="A676" s="284" t="s">
        <v>168</v>
      </c>
      <c r="B676" s="278">
        <v>39911</v>
      </c>
      <c r="C676" s="317" t="s">
        <v>402</v>
      </c>
      <c r="D676" s="279" t="s">
        <v>47</v>
      </c>
      <c r="E676" s="279" t="s">
        <v>50</v>
      </c>
      <c r="F676" s="279">
        <v>3</v>
      </c>
      <c r="G676" s="285">
        <f>3/1</f>
        <v>3</v>
      </c>
      <c r="H676" s="285">
        <v>0</v>
      </c>
      <c r="I676" s="281" t="s">
        <v>169</v>
      </c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  <c r="IU676"/>
      <c r="IV676"/>
    </row>
    <row r="677" spans="1:256" s="43" customFormat="1" ht="15" customHeight="1">
      <c r="A677" s="66" t="s">
        <v>170</v>
      </c>
      <c r="B677" s="25">
        <v>39919</v>
      </c>
      <c r="C677" s="133" t="s">
        <v>402</v>
      </c>
      <c r="D677" s="12" t="s">
        <v>0</v>
      </c>
      <c r="E677" s="12" t="s">
        <v>65</v>
      </c>
      <c r="F677" s="12">
        <v>0</v>
      </c>
      <c r="G677" s="501">
        <v>0</v>
      </c>
      <c r="H677" s="501">
        <v>0</v>
      </c>
      <c r="I677" s="110" t="s">
        <v>63</v>
      </c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  <c r="IU677"/>
      <c r="IV677"/>
    </row>
    <row r="678" spans="1:256" s="43" customFormat="1" ht="15" customHeight="1">
      <c r="A678" s="41" t="s">
        <v>170</v>
      </c>
      <c r="B678" s="25">
        <v>40200</v>
      </c>
      <c r="C678" s="133" t="s">
        <v>402</v>
      </c>
      <c r="D678" s="12" t="s">
        <v>0</v>
      </c>
      <c r="E678" s="12" t="s">
        <v>65</v>
      </c>
      <c r="F678" s="12">
        <v>0</v>
      </c>
      <c r="G678" s="503"/>
      <c r="H678" s="503"/>
      <c r="I678" s="110" t="s">
        <v>63</v>
      </c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  <c r="IV678"/>
    </row>
    <row r="679" spans="1:256" s="43" customFormat="1" ht="15" customHeight="1">
      <c r="A679" s="41" t="s">
        <v>171</v>
      </c>
      <c r="B679" s="46">
        <v>39932</v>
      </c>
      <c r="C679" s="133" t="s">
        <v>83</v>
      </c>
      <c r="D679" s="12" t="s">
        <v>0</v>
      </c>
      <c r="E679" s="12" t="s">
        <v>65</v>
      </c>
      <c r="F679" s="12">
        <v>0</v>
      </c>
      <c r="G679" s="59">
        <v>0</v>
      </c>
      <c r="H679" s="59">
        <v>0</v>
      </c>
      <c r="I679" s="110" t="s">
        <v>63</v>
      </c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  <c r="IU679"/>
      <c r="IV679"/>
    </row>
    <row r="680" spans="1:256" s="43" customFormat="1" ht="15" customHeight="1">
      <c r="A680" s="34" t="s">
        <v>172</v>
      </c>
      <c r="B680" s="42">
        <v>39908</v>
      </c>
      <c r="C680" s="133" t="s">
        <v>260</v>
      </c>
      <c r="D680" s="12" t="s">
        <v>0</v>
      </c>
      <c r="E680" s="12" t="s">
        <v>65</v>
      </c>
      <c r="F680" s="12">
        <v>0</v>
      </c>
      <c r="G680" s="59">
        <v>0</v>
      </c>
      <c r="H680" s="59">
        <v>0</v>
      </c>
      <c r="I680" s="110" t="s">
        <v>63</v>
      </c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  <c r="IU680"/>
      <c r="IV680"/>
    </row>
    <row r="681" spans="1:256" s="43" customFormat="1" ht="15" customHeight="1">
      <c r="A681" s="66" t="s">
        <v>173</v>
      </c>
      <c r="B681" s="42">
        <v>39908</v>
      </c>
      <c r="C681" s="133" t="s">
        <v>402</v>
      </c>
      <c r="D681" s="12" t="s">
        <v>0</v>
      </c>
      <c r="E681" s="12" t="s">
        <v>65</v>
      </c>
      <c r="F681" s="12">
        <v>0</v>
      </c>
      <c r="G681" s="501">
        <v>0</v>
      </c>
      <c r="H681" s="501">
        <v>0</v>
      </c>
      <c r="I681" s="110" t="s">
        <v>63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  <c r="IU681"/>
      <c r="IV681"/>
    </row>
    <row r="682" spans="1:256" s="43" customFormat="1" ht="15" customHeight="1">
      <c r="A682" s="55" t="s">
        <v>173</v>
      </c>
      <c r="B682" s="42">
        <v>40095</v>
      </c>
      <c r="C682" s="133" t="s">
        <v>402</v>
      </c>
      <c r="D682" s="12" t="s">
        <v>0</v>
      </c>
      <c r="E682" s="12" t="s">
        <v>65</v>
      </c>
      <c r="F682" s="12">
        <v>0</v>
      </c>
      <c r="G682" s="502"/>
      <c r="H682" s="502"/>
      <c r="I682" s="110" t="s">
        <v>63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  <c r="IU682"/>
      <c r="IV682"/>
    </row>
    <row r="683" spans="1:256" s="43" customFormat="1" ht="15" customHeight="1">
      <c r="A683" s="55" t="s">
        <v>173</v>
      </c>
      <c r="B683" s="42">
        <v>40354</v>
      </c>
      <c r="C683" s="133" t="s">
        <v>402</v>
      </c>
      <c r="D683" s="12" t="s">
        <v>0</v>
      </c>
      <c r="E683" s="12" t="s">
        <v>65</v>
      </c>
      <c r="F683" s="12">
        <v>0</v>
      </c>
      <c r="G683" s="502"/>
      <c r="H683" s="502"/>
      <c r="I683" s="110" t="s">
        <v>63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  <c r="IU683"/>
      <c r="IV683"/>
    </row>
    <row r="684" spans="1:256" s="43" customFormat="1" ht="15" customHeight="1">
      <c r="A684" s="55" t="s">
        <v>173</v>
      </c>
      <c r="B684" s="42">
        <v>40651</v>
      </c>
      <c r="C684" s="133" t="s">
        <v>402</v>
      </c>
      <c r="D684" s="12" t="s">
        <v>0</v>
      </c>
      <c r="E684" s="12" t="s">
        <v>65</v>
      </c>
      <c r="F684" s="12">
        <v>0</v>
      </c>
      <c r="G684" s="502"/>
      <c r="H684" s="502"/>
      <c r="I684" s="110" t="s">
        <v>63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  <c r="IV684"/>
    </row>
    <row r="685" spans="1:256" s="43" customFormat="1" ht="15" customHeight="1">
      <c r="A685" s="38" t="s">
        <v>173</v>
      </c>
      <c r="B685" s="450">
        <v>41023</v>
      </c>
      <c r="C685" s="323" t="s">
        <v>402</v>
      </c>
      <c r="D685" s="12" t="s">
        <v>0</v>
      </c>
      <c r="E685" s="12" t="s">
        <v>65</v>
      </c>
      <c r="F685" s="12">
        <v>0</v>
      </c>
      <c r="G685" s="503"/>
      <c r="H685" s="503">
        <v>0</v>
      </c>
      <c r="I685" s="110" t="s">
        <v>63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  <c r="IU685"/>
      <c r="IV685"/>
    </row>
    <row r="686" spans="1:256" s="43" customFormat="1" ht="15" customHeight="1">
      <c r="A686" s="66" t="s">
        <v>174</v>
      </c>
      <c r="B686" s="25">
        <v>39946</v>
      </c>
      <c r="C686" s="133" t="s">
        <v>402</v>
      </c>
      <c r="D686" s="12" t="s">
        <v>0</v>
      </c>
      <c r="E686" s="12" t="s">
        <v>65</v>
      </c>
      <c r="F686" s="12">
        <v>0</v>
      </c>
      <c r="G686" s="501">
        <v>0</v>
      </c>
      <c r="H686" s="501">
        <v>0</v>
      </c>
      <c r="I686" s="110" t="s">
        <v>63</v>
      </c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  <c r="IU686"/>
      <c r="IV686"/>
    </row>
    <row r="687" spans="1:256" s="43" customFormat="1" ht="15" customHeight="1">
      <c r="A687" s="55" t="s">
        <v>174</v>
      </c>
      <c r="B687" s="25">
        <v>40156</v>
      </c>
      <c r="C687" s="133" t="s">
        <v>402</v>
      </c>
      <c r="D687" s="12" t="s">
        <v>0</v>
      </c>
      <c r="E687" s="12" t="s">
        <v>65</v>
      </c>
      <c r="F687" s="12">
        <v>0</v>
      </c>
      <c r="G687" s="502"/>
      <c r="H687" s="502"/>
      <c r="I687" s="110" t="s">
        <v>63</v>
      </c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  <c r="IU687"/>
      <c r="IV687"/>
    </row>
    <row r="688" spans="1:256" s="43" customFormat="1" ht="15" customHeight="1">
      <c r="A688" s="144" t="s">
        <v>174</v>
      </c>
      <c r="B688" s="151">
        <v>40393</v>
      </c>
      <c r="C688" s="133" t="s">
        <v>402</v>
      </c>
      <c r="D688" s="12" t="s">
        <v>0</v>
      </c>
      <c r="E688" s="12" t="s">
        <v>65</v>
      </c>
      <c r="F688" s="12">
        <v>0</v>
      </c>
      <c r="G688" s="503"/>
      <c r="H688" s="503"/>
      <c r="I688" s="110" t="s">
        <v>63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  <c r="IV688"/>
    </row>
    <row r="689" spans="1:256" s="43" customFormat="1" ht="15" customHeight="1">
      <c r="A689" s="54" t="s">
        <v>175</v>
      </c>
      <c r="B689" s="36">
        <v>39952</v>
      </c>
      <c r="C689" s="127" t="s">
        <v>407</v>
      </c>
      <c r="D689" s="12" t="s">
        <v>0</v>
      </c>
      <c r="E689" s="12" t="s">
        <v>65</v>
      </c>
      <c r="F689" s="12">
        <v>0</v>
      </c>
      <c r="G689" s="59">
        <v>0</v>
      </c>
      <c r="H689" s="59">
        <v>0</v>
      </c>
      <c r="I689" s="110" t="s">
        <v>63</v>
      </c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  <c r="IV689"/>
    </row>
    <row r="690" spans="1:256" s="43" customFormat="1" ht="15" customHeight="1">
      <c r="A690" s="53" t="s">
        <v>176</v>
      </c>
      <c r="B690" s="36">
        <v>39960</v>
      </c>
      <c r="C690" s="133" t="s">
        <v>402</v>
      </c>
      <c r="D690" s="12" t="s">
        <v>0</v>
      </c>
      <c r="E690" s="12" t="s">
        <v>65</v>
      </c>
      <c r="F690" s="12">
        <v>0</v>
      </c>
      <c r="G690" s="501">
        <v>0</v>
      </c>
      <c r="H690" s="501">
        <v>0</v>
      </c>
      <c r="I690" s="110" t="s">
        <v>63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  <c r="IU690"/>
      <c r="IV690"/>
    </row>
    <row r="691" spans="1:256" s="43" customFormat="1" ht="15" customHeight="1">
      <c r="A691" s="38" t="s">
        <v>373</v>
      </c>
      <c r="B691" s="36">
        <v>40574</v>
      </c>
      <c r="C691" s="133" t="s">
        <v>402</v>
      </c>
      <c r="D691" s="12" t="s">
        <v>0</v>
      </c>
      <c r="E691" s="12" t="s">
        <v>65</v>
      </c>
      <c r="F691" s="12">
        <v>0</v>
      </c>
      <c r="G691" s="502"/>
      <c r="H691" s="502"/>
      <c r="I691" s="110" t="s">
        <v>63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  <c r="IU691"/>
      <c r="IV691"/>
    </row>
    <row r="692" spans="1:256" s="43" customFormat="1" ht="15" customHeight="1">
      <c r="A692" s="54" t="s">
        <v>176</v>
      </c>
      <c r="B692" s="36">
        <v>40614</v>
      </c>
      <c r="C692" s="133" t="s">
        <v>402</v>
      </c>
      <c r="D692" s="12" t="s">
        <v>0</v>
      </c>
      <c r="E692" s="12" t="s">
        <v>65</v>
      </c>
      <c r="F692" s="12">
        <v>0</v>
      </c>
      <c r="G692" s="503"/>
      <c r="H692" s="503"/>
      <c r="I692" s="110" t="s">
        <v>63</v>
      </c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  <c r="IU692"/>
      <c r="IV692"/>
    </row>
    <row r="693" spans="1:256" s="43" customFormat="1" ht="15" customHeight="1">
      <c r="A693" s="53" t="s">
        <v>178</v>
      </c>
      <c r="B693" s="36">
        <v>39983</v>
      </c>
      <c r="C693" s="133" t="s">
        <v>402</v>
      </c>
      <c r="D693" s="12" t="s">
        <v>0</v>
      </c>
      <c r="E693" s="12" t="s">
        <v>65</v>
      </c>
      <c r="F693" s="12">
        <v>0</v>
      </c>
      <c r="G693" s="59">
        <v>0</v>
      </c>
      <c r="H693" s="59">
        <v>0</v>
      </c>
      <c r="I693" s="110" t="s">
        <v>63</v>
      </c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  <c r="IU693"/>
      <c r="IV693"/>
    </row>
    <row r="694" spans="1:256" s="43" customFormat="1" ht="15" customHeight="1">
      <c r="A694" s="53" t="s">
        <v>180</v>
      </c>
      <c r="B694" s="68">
        <v>39985</v>
      </c>
      <c r="C694" s="133" t="s">
        <v>402</v>
      </c>
      <c r="D694" s="12" t="s">
        <v>0</v>
      </c>
      <c r="E694" s="12" t="s">
        <v>65</v>
      </c>
      <c r="F694" s="12">
        <v>0</v>
      </c>
      <c r="G694" s="501">
        <v>0</v>
      </c>
      <c r="H694" s="501">
        <v>0</v>
      </c>
      <c r="I694" s="110" t="s">
        <v>63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  <c r="IU694"/>
      <c r="IV694"/>
    </row>
    <row r="695" spans="1:256" s="43" customFormat="1" ht="15" customHeight="1">
      <c r="A695" s="144" t="s">
        <v>180</v>
      </c>
      <c r="B695" s="151">
        <v>40395</v>
      </c>
      <c r="C695" s="133" t="s">
        <v>402</v>
      </c>
      <c r="D695" s="12" t="s">
        <v>0</v>
      </c>
      <c r="E695" s="12" t="s">
        <v>65</v>
      </c>
      <c r="F695" s="12">
        <v>0</v>
      </c>
      <c r="G695" s="503"/>
      <c r="H695" s="503"/>
      <c r="I695" s="110" t="s">
        <v>63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  <c r="IU695"/>
      <c r="IV695"/>
    </row>
    <row r="696" spans="1:256" s="43" customFormat="1" ht="15" customHeight="1">
      <c r="A696" s="54" t="s">
        <v>181</v>
      </c>
      <c r="B696" s="36">
        <v>39987</v>
      </c>
      <c r="C696" s="133" t="s">
        <v>402</v>
      </c>
      <c r="D696" s="12" t="s">
        <v>0</v>
      </c>
      <c r="E696" s="12" t="s">
        <v>65</v>
      </c>
      <c r="F696" s="12">
        <v>0</v>
      </c>
      <c r="G696" s="59">
        <v>0</v>
      </c>
      <c r="H696" s="59">
        <v>0</v>
      </c>
      <c r="I696" s="110" t="s">
        <v>63</v>
      </c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  <c r="IU696"/>
      <c r="IV696"/>
    </row>
    <row r="697" spans="1:256" s="43" customFormat="1" ht="15" customHeight="1">
      <c r="A697" s="66" t="s">
        <v>182</v>
      </c>
      <c r="B697" s="46">
        <v>39996</v>
      </c>
      <c r="C697" s="133" t="s">
        <v>402</v>
      </c>
      <c r="D697" s="12" t="s">
        <v>0</v>
      </c>
      <c r="E697" s="12" t="s">
        <v>65</v>
      </c>
      <c r="F697" s="12">
        <v>0</v>
      </c>
      <c r="G697" s="59">
        <v>0</v>
      </c>
      <c r="H697" s="59">
        <v>0</v>
      </c>
      <c r="I697" s="110" t="s">
        <v>63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  <c r="IU697"/>
      <c r="IV697"/>
    </row>
    <row r="698" spans="1:256" s="43" customFormat="1" ht="15" customHeight="1">
      <c r="A698" s="66" t="s">
        <v>183</v>
      </c>
      <c r="B698" s="25">
        <v>40003</v>
      </c>
      <c r="C698" s="133" t="s">
        <v>402</v>
      </c>
      <c r="D698" s="12" t="s">
        <v>0</v>
      </c>
      <c r="E698" s="12" t="s">
        <v>65</v>
      </c>
      <c r="F698" s="12">
        <v>0</v>
      </c>
      <c r="G698" s="501">
        <v>0</v>
      </c>
      <c r="H698" s="501">
        <v>0</v>
      </c>
      <c r="I698" s="110" t="s">
        <v>63</v>
      </c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  <c r="IU698"/>
      <c r="IV698"/>
    </row>
    <row r="699" spans="1:256" s="43" customFormat="1" ht="15" customHeight="1">
      <c r="A699" s="54" t="s">
        <v>183</v>
      </c>
      <c r="B699" s="68">
        <v>40092</v>
      </c>
      <c r="C699" s="133" t="s">
        <v>402</v>
      </c>
      <c r="D699" s="12" t="s">
        <v>0</v>
      </c>
      <c r="E699" s="12" t="s">
        <v>65</v>
      </c>
      <c r="F699" s="12">
        <v>0</v>
      </c>
      <c r="G699" s="503"/>
      <c r="H699" s="503"/>
      <c r="I699" s="110" t="s">
        <v>63</v>
      </c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  <c r="IS699"/>
      <c r="IT699"/>
      <c r="IU699"/>
      <c r="IV699"/>
    </row>
    <row r="700" spans="1:256" s="43" customFormat="1" ht="15" customHeight="1">
      <c r="A700" s="41" t="s">
        <v>184</v>
      </c>
      <c r="B700" s="46">
        <v>40003</v>
      </c>
      <c r="C700" s="133" t="s">
        <v>402</v>
      </c>
      <c r="D700" s="12" t="s">
        <v>0</v>
      </c>
      <c r="E700" s="12" t="s">
        <v>65</v>
      </c>
      <c r="F700" s="12">
        <v>0</v>
      </c>
      <c r="G700" s="59">
        <v>0</v>
      </c>
      <c r="H700" s="59">
        <v>0</v>
      </c>
      <c r="I700" s="110" t="s">
        <v>63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  <c r="IS700"/>
      <c r="IT700"/>
      <c r="IU700"/>
      <c r="IV700"/>
    </row>
    <row r="701" spans="1:256" s="43" customFormat="1" ht="15" customHeight="1">
      <c r="A701" s="11" t="s">
        <v>186</v>
      </c>
      <c r="B701" s="36">
        <v>40015</v>
      </c>
      <c r="C701" s="133" t="s">
        <v>402</v>
      </c>
      <c r="D701" s="12" t="s">
        <v>0</v>
      </c>
      <c r="E701" s="12" t="s">
        <v>65</v>
      </c>
      <c r="F701" s="12">
        <v>0</v>
      </c>
      <c r="G701" s="59">
        <v>0</v>
      </c>
      <c r="H701" s="59">
        <v>0</v>
      </c>
      <c r="I701" s="110" t="s">
        <v>63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  <c r="IT701"/>
      <c r="IU701"/>
      <c r="IV701"/>
    </row>
    <row r="702" spans="1:256" s="43" customFormat="1" ht="15" customHeight="1">
      <c r="A702" s="11" t="s">
        <v>187</v>
      </c>
      <c r="B702" s="36">
        <v>40015</v>
      </c>
      <c r="C702" s="127" t="s">
        <v>83</v>
      </c>
      <c r="D702" s="12" t="s">
        <v>0</v>
      </c>
      <c r="E702" s="12" t="s">
        <v>65</v>
      </c>
      <c r="F702" s="12">
        <v>0</v>
      </c>
      <c r="G702" s="59">
        <v>0</v>
      </c>
      <c r="H702" s="59">
        <v>0</v>
      </c>
      <c r="I702" s="110" t="s">
        <v>63</v>
      </c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  <c r="IT702"/>
      <c r="IU702"/>
      <c r="IV702"/>
    </row>
    <row r="703" spans="1:256" s="43" customFormat="1" ht="15" customHeight="1">
      <c r="A703" s="53" t="s">
        <v>188</v>
      </c>
      <c r="B703" s="36">
        <v>40016</v>
      </c>
      <c r="C703" s="323" t="s">
        <v>260</v>
      </c>
      <c r="D703" s="12" t="s">
        <v>0</v>
      </c>
      <c r="E703" s="12" t="s">
        <v>65</v>
      </c>
      <c r="F703" s="12">
        <v>0</v>
      </c>
      <c r="G703" s="59">
        <v>0</v>
      </c>
      <c r="H703" s="59">
        <v>0</v>
      </c>
      <c r="I703" s="110" t="s">
        <v>63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  <c r="IT703"/>
      <c r="IU703"/>
      <c r="IV703"/>
    </row>
    <row r="704" spans="1:256" s="43" customFormat="1" ht="15" customHeight="1">
      <c r="A704" s="53" t="s">
        <v>189</v>
      </c>
      <c r="B704" s="68">
        <v>40018</v>
      </c>
      <c r="C704" s="133" t="s">
        <v>402</v>
      </c>
      <c r="D704" s="12" t="s">
        <v>0</v>
      </c>
      <c r="E704" s="12" t="s">
        <v>65</v>
      </c>
      <c r="F704" s="12">
        <v>0</v>
      </c>
      <c r="G704" s="501">
        <v>0</v>
      </c>
      <c r="H704" s="501">
        <v>0</v>
      </c>
      <c r="I704" s="110" t="s">
        <v>63</v>
      </c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  <c r="IS704"/>
      <c r="IT704"/>
      <c r="IU704"/>
      <c r="IV704"/>
    </row>
    <row r="705" spans="1:256" s="43" customFormat="1" ht="15" customHeight="1">
      <c r="A705" s="38" t="s">
        <v>189</v>
      </c>
      <c r="B705" s="68">
        <v>40167</v>
      </c>
      <c r="C705" s="133" t="s">
        <v>402</v>
      </c>
      <c r="D705" s="12" t="s">
        <v>0</v>
      </c>
      <c r="E705" s="12" t="s">
        <v>65</v>
      </c>
      <c r="F705" s="12">
        <v>0</v>
      </c>
      <c r="G705" s="502"/>
      <c r="H705" s="502"/>
      <c r="I705" s="110" t="s">
        <v>63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</row>
    <row r="706" spans="1:256" s="43" customFormat="1" ht="15" customHeight="1">
      <c r="A706" s="55" t="s">
        <v>189</v>
      </c>
      <c r="B706" s="25">
        <v>40197</v>
      </c>
      <c r="C706" s="133" t="s">
        <v>402</v>
      </c>
      <c r="D706" s="12" t="s">
        <v>0</v>
      </c>
      <c r="E706" s="12" t="s">
        <v>65</v>
      </c>
      <c r="F706" s="12">
        <v>0</v>
      </c>
      <c r="G706" s="502"/>
      <c r="H706" s="502"/>
      <c r="I706" s="110" t="s">
        <v>63</v>
      </c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  <c r="IS706"/>
      <c r="IT706"/>
      <c r="IU706"/>
      <c r="IV706"/>
    </row>
    <row r="707" spans="1:256" s="43" customFormat="1" ht="15" customHeight="1">
      <c r="A707" s="41" t="s">
        <v>189</v>
      </c>
      <c r="B707" s="25">
        <v>40276</v>
      </c>
      <c r="C707" s="133" t="s">
        <v>402</v>
      </c>
      <c r="D707" s="12" t="s">
        <v>0</v>
      </c>
      <c r="E707" s="12" t="s">
        <v>65</v>
      </c>
      <c r="F707" s="12">
        <v>0</v>
      </c>
      <c r="G707" s="503"/>
      <c r="H707" s="503"/>
      <c r="I707" s="110" t="s">
        <v>63</v>
      </c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  <c r="IU707"/>
      <c r="IV707"/>
    </row>
    <row r="708" spans="1:256" s="43" customFormat="1" ht="15" customHeight="1">
      <c r="A708" s="38" t="s">
        <v>190</v>
      </c>
      <c r="B708" s="36">
        <v>40020</v>
      </c>
      <c r="C708" s="133" t="s">
        <v>402</v>
      </c>
      <c r="D708" s="12" t="s">
        <v>0</v>
      </c>
      <c r="E708" s="12" t="s">
        <v>65</v>
      </c>
      <c r="F708" s="12">
        <v>0</v>
      </c>
      <c r="G708" s="59">
        <v>0</v>
      </c>
      <c r="H708" s="59">
        <v>0</v>
      </c>
      <c r="I708" s="110" t="s">
        <v>63</v>
      </c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  <c r="IV708"/>
    </row>
    <row r="709" spans="1:256" s="43" customFormat="1" ht="15" customHeight="1">
      <c r="A709" s="66" t="s">
        <v>191</v>
      </c>
      <c r="B709" s="25">
        <v>40023</v>
      </c>
      <c r="C709" s="127" t="s">
        <v>407</v>
      </c>
      <c r="D709" s="12" t="s">
        <v>0</v>
      </c>
      <c r="E709" s="12" t="s">
        <v>65</v>
      </c>
      <c r="F709" s="12">
        <v>0</v>
      </c>
      <c r="G709" s="501">
        <v>0</v>
      </c>
      <c r="H709" s="501">
        <v>0</v>
      </c>
      <c r="I709" s="110" t="s">
        <v>63</v>
      </c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  <c r="IP709"/>
      <c r="IQ709"/>
      <c r="IR709"/>
      <c r="IS709"/>
      <c r="IT709"/>
      <c r="IU709"/>
      <c r="IV709"/>
    </row>
    <row r="710" spans="1:256" s="43" customFormat="1" ht="15" customHeight="1">
      <c r="A710" s="54" t="s">
        <v>191</v>
      </c>
      <c r="B710" s="68">
        <v>40161</v>
      </c>
      <c r="C710" s="127" t="s">
        <v>407</v>
      </c>
      <c r="D710" s="12" t="s">
        <v>0</v>
      </c>
      <c r="E710" s="12" t="s">
        <v>65</v>
      </c>
      <c r="F710" s="12">
        <v>0</v>
      </c>
      <c r="G710" s="503"/>
      <c r="H710" s="503"/>
      <c r="I710" s="110" t="s">
        <v>63</v>
      </c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  <c r="IU710"/>
      <c r="IV710"/>
    </row>
    <row r="711" spans="1:256" s="43" customFormat="1" ht="15" customHeight="1">
      <c r="A711" s="54" t="s">
        <v>192</v>
      </c>
      <c r="B711" s="36">
        <v>40032</v>
      </c>
      <c r="C711" s="127" t="s">
        <v>407</v>
      </c>
      <c r="D711" s="12" t="s">
        <v>0</v>
      </c>
      <c r="E711" s="12" t="s">
        <v>65</v>
      </c>
      <c r="F711" s="12">
        <v>0</v>
      </c>
      <c r="G711" s="59">
        <v>0</v>
      </c>
      <c r="H711" s="59">
        <v>0</v>
      </c>
      <c r="I711" s="110" t="s">
        <v>63</v>
      </c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  <c r="IU711"/>
      <c r="IV711"/>
    </row>
    <row r="712" spans="1:256" s="43" customFormat="1" ht="15" customHeight="1">
      <c r="A712" s="11" t="s">
        <v>193</v>
      </c>
      <c r="B712" s="36">
        <v>40032</v>
      </c>
      <c r="C712" s="133" t="s">
        <v>402</v>
      </c>
      <c r="D712" s="12" t="s">
        <v>0</v>
      </c>
      <c r="E712" s="12" t="s">
        <v>65</v>
      </c>
      <c r="F712" s="12">
        <v>0</v>
      </c>
      <c r="G712" s="59">
        <v>0</v>
      </c>
      <c r="H712" s="59">
        <v>0</v>
      </c>
      <c r="I712" s="110" t="s">
        <v>63</v>
      </c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</row>
    <row r="713" spans="1:256" s="43" customFormat="1" ht="15" customHeight="1">
      <c r="A713" s="11" t="s">
        <v>194</v>
      </c>
      <c r="B713" s="36">
        <v>40035</v>
      </c>
      <c r="C713" s="133" t="s">
        <v>402</v>
      </c>
      <c r="D713" s="12" t="s">
        <v>0</v>
      </c>
      <c r="E713" s="12" t="s">
        <v>65</v>
      </c>
      <c r="F713" s="12">
        <v>0</v>
      </c>
      <c r="G713" s="59">
        <v>0</v>
      </c>
      <c r="H713" s="59">
        <v>0</v>
      </c>
      <c r="I713" s="110" t="s">
        <v>63</v>
      </c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</row>
    <row r="714" spans="1:256" s="43" customFormat="1" ht="15" customHeight="1">
      <c r="A714" s="11" t="s">
        <v>195</v>
      </c>
      <c r="B714" s="36">
        <v>40057</v>
      </c>
      <c r="C714" s="133" t="s">
        <v>402</v>
      </c>
      <c r="D714" s="12" t="s">
        <v>0</v>
      </c>
      <c r="E714" s="12" t="s">
        <v>65</v>
      </c>
      <c r="F714" s="12">
        <v>0</v>
      </c>
      <c r="G714" s="59">
        <v>0</v>
      </c>
      <c r="H714" s="59">
        <v>0</v>
      </c>
      <c r="I714" s="110" t="s">
        <v>63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  <c r="IV714"/>
    </row>
    <row r="715" spans="1:256" s="43" customFormat="1" ht="15" customHeight="1">
      <c r="A715" s="66" t="s">
        <v>196</v>
      </c>
      <c r="B715" s="46">
        <v>40060</v>
      </c>
      <c r="C715" s="323" t="s">
        <v>306</v>
      </c>
      <c r="D715" s="26" t="s">
        <v>47</v>
      </c>
      <c r="E715" s="12" t="s">
        <v>50</v>
      </c>
      <c r="F715" s="12">
        <v>1</v>
      </c>
      <c r="G715" s="59">
        <f>1/1</f>
        <v>1</v>
      </c>
      <c r="H715" s="59">
        <f>0/1</f>
        <v>0</v>
      </c>
      <c r="I715" s="110" t="s">
        <v>199</v>
      </c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</row>
    <row r="716" spans="1:256" s="43" customFormat="1" ht="15" customHeight="1">
      <c r="A716" s="66" t="s">
        <v>197</v>
      </c>
      <c r="B716" s="25">
        <v>40063</v>
      </c>
      <c r="C716" s="133" t="s">
        <v>402</v>
      </c>
      <c r="D716" s="12" t="s">
        <v>0</v>
      </c>
      <c r="E716" s="12" t="s">
        <v>65</v>
      </c>
      <c r="F716" s="12">
        <v>0</v>
      </c>
      <c r="G716" s="501">
        <v>0</v>
      </c>
      <c r="H716" s="501">
        <v>0</v>
      </c>
      <c r="I716" s="110" t="s">
        <v>63</v>
      </c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</row>
    <row r="717" spans="1:256" s="43" customFormat="1" ht="15" customHeight="1">
      <c r="A717" s="55" t="s">
        <v>197</v>
      </c>
      <c r="B717" s="25">
        <v>40122</v>
      </c>
      <c r="C717" s="133" t="s">
        <v>402</v>
      </c>
      <c r="D717" s="12" t="s">
        <v>0</v>
      </c>
      <c r="E717" s="12" t="s">
        <v>65</v>
      </c>
      <c r="F717" s="12">
        <v>0</v>
      </c>
      <c r="G717" s="502"/>
      <c r="H717" s="502"/>
      <c r="I717" s="110" t="s">
        <v>63</v>
      </c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  <c r="IU717"/>
      <c r="IV717"/>
    </row>
    <row r="718" spans="1:256" s="43" customFormat="1" ht="15" customHeight="1">
      <c r="A718" s="55" t="s">
        <v>197</v>
      </c>
      <c r="B718" s="25">
        <v>40188</v>
      </c>
      <c r="C718" s="133" t="s">
        <v>402</v>
      </c>
      <c r="D718" s="12" t="s">
        <v>0</v>
      </c>
      <c r="E718" s="12" t="s">
        <v>65</v>
      </c>
      <c r="F718" s="12">
        <v>0</v>
      </c>
      <c r="G718" s="502"/>
      <c r="H718" s="502"/>
      <c r="I718" s="110" t="s">
        <v>63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</row>
    <row r="719" spans="1:256" s="43" customFormat="1" ht="15" customHeight="1">
      <c r="A719" s="55" t="s">
        <v>197</v>
      </c>
      <c r="B719" s="25">
        <v>40260</v>
      </c>
      <c r="C719" s="133" t="s">
        <v>402</v>
      </c>
      <c r="D719" s="12" t="s">
        <v>0</v>
      </c>
      <c r="E719" s="12" t="s">
        <v>65</v>
      </c>
      <c r="F719" s="12">
        <v>0</v>
      </c>
      <c r="G719" s="502"/>
      <c r="H719" s="502"/>
      <c r="I719" s="110" t="s">
        <v>63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</row>
    <row r="720" spans="1:256" s="43" customFormat="1" ht="15" customHeight="1">
      <c r="A720" s="41" t="s">
        <v>197</v>
      </c>
      <c r="B720" s="25">
        <v>40569</v>
      </c>
      <c r="C720" s="133" t="s">
        <v>402</v>
      </c>
      <c r="D720" s="12" t="s">
        <v>0</v>
      </c>
      <c r="E720" s="12" t="s">
        <v>65</v>
      </c>
      <c r="F720" s="12">
        <v>0</v>
      </c>
      <c r="G720" s="503"/>
      <c r="H720" s="503"/>
      <c r="I720" s="110" t="s">
        <v>63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</row>
    <row r="721" spans="1:256" s="43" customFormat="1" ht="15" customHeight="1">
      <c r="A721" s="66" t="s">
        <v>198</v>
      </c>
      <c r="B721" s="25">
        <v>40063</v>
      </c>
      <c r="C721" s="323" t="s">
        <v>27</v>
      </c>
      <c r="D721" s="12" t="s">
        <v>0</v>
      </c>
      <c r="E721" s="12" t="s">
        <v>65</v>
      </c>
      <c r="F721" s="12">
        <v>0</v>
      </c>
      <c r="G721" s="501">
        <f>0/18</f>
        <v>0</v>
      </c>
      <c r="H721" s="501">
        <f>0/18</f>
        <v>0</v>
      </c>
      <c r="I721" s="110" t="s">
        <v>63</v>
      </c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  <c r="IV721"/>
    </row>
    <row r="722" spans="1:256" s="43" customFormat="1" ht="15" customHeight="1">
      <c r="A722" s="55" t="s">
        <v>198</v>
      </c>
      <c r="B722" s="25">
        <v>40092</v>
      </c>
      <c r="C722" s="323" t="s">
        <v>27</v>
      </c>
      <c r="D722" s="12" t="s">
        <v>0</v>
      </c>
      <c r="E722" s="12" t="s">
        <v>65</v>
      </c>
      <c r="F722" s="12">
        <v>0</v>
      </c>
      <c r="G722" s="502"/>
      <c r="H722" s="502"/>
      <c r="I722" s="110" t="s">
        <v>63</v>
      </c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</row>
    <row r="723" spans="1:256" s="43" customFormat="1" ht="15" customHeight="1">
      <c r="A723" s="55" t="s">
        <v>198</v>
      </c>
      <c r="B723" s="25">
        <v>40144</v>
      </c>
      <c r="C723" s="133" t="s">
        <v>27</v>
      </c>
      <c r="D723" s="12" t="s">
        <v>0</v>
      </c>
      <c r="E723" s="12" t="s">
        <v>65</v>
      </c>
      <c r="F723" s="12">
        <v>0</v>
      </c>
      <c r="G723" s="502"/>
      <c r="H723" s="502"/>
      <c r="I723" s="110" t="s">
        <v>63</v>
      </c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</row>
    <row r="724" spans="1:256" s="43" customFormat="1" ht="15" customHeight="1">
      <c r="A724" s="55" t="s">
        <v>198</v>
      </c>
      <c r="B724" s="68">
        <v>40173</v>
      </c>
      <c r="C724" s="323" t="s">
        <v>27</v>
      </c>
      <c r="D724" s="12" t="s">
        <v>0</v>
      </c>
      <c r="E724" s="12" t="s">
        <v>65</v>
      </c>
      <c r="F724" s="12">
        <v>0</v>
      </c>
      <c r="G724" s="502"/>
      <c r="H724" s="502"/>
      <c r="I724" s="110" t="s">
        <v>63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  <c r="IU724"/>
      <c r="IV724"/>
    </row>
    <row r="725" spans="1:256" s="43" customFormat="1" ht="15" customHeight="1">
      <c r="A725" s="55" t="s">
        <v>198</v>
      </c>
      <c r="B725" s="68">
        <v>40200</v>
      </c>
      <c r="C725" s="323" t="s">
        <v>27</v>
      </c>
      <c r="D725" s="12" t="s">
        <v>0</v>
      </c>
      <c r="E725" s="12" t="s">
        <v>65</v>
      </c>
      <c r="F725" s="12">
        <v>0</v>
      </c>
      <c r="G725" s="502"/>
      <c r="H725" s="502"/>
      <c r="I725" s="110" t="s">
        <v>63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</row>
    <row r="726" spans="1:256" s="43" customFormat="1" ht="15" customHeight="1">
      <c r="A726" s="55" t="s">
        <v>198</v>
      </c>
      <c r="B726" s="68">
        <v>40228</v>
      </c>
      <c r="C726" s="323" t="s">
        <v>27</v>
      </c>
      <c r="D726" s="12" t="s">
        <v>0</v>
      </c>
      <c r="E726" s="12" t="s">
        <v>65</v>
      </c>
      <c r="F726" s="12">
        <v>0</v>
      </c>
      <c r="G726" s="502"/>
      <c r="H726" s="502"/>
      <c r="I726" s="110" t="s">
        <v>63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  <c r="IV726"/>
    </row>
    <row r="727" spans="1:256" s="43" customFormat="1" ht="15" customHeight="1">
      <c r="A727" s="55" t="s">
        <v>198</v>
      </c>
      <c r="B727" s="25">
        <v>40285</v>
      </c>
      <c r="C727" s="133" t="s">
        <v>27</v>
      </c>
      <c r="D727" s="12" t="s">
        <v>0</v>
      </c>
      <c r="E727" s="12" t="s">
        <v>65</v>
      </c>
      <c r="F727" s="12">
        <v>0</v>
      </c>
      <c r="G727" s="502"/>
      <c r="H727" s="502"/>
      <c r="I727" s="110" t="s">
        <v>63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</row>
    <row r="728" spans="1:256" s="43" customFormat="1" ht="15" customHeight="1">
      <c r="A728" s="55" t="s">
        <v>198</v>
      </c>
      <c r="B728" s="25">
        <v>40313</v>
      </c>
      <c r="C728" s="133" t="s">
        <v>27</v>
      </c>
      <c r="D728" s="12" t="s">
        <v>0</v>
      </c>
      <c r="E728" s="12" t="s">
        <v>65</v>
      </c>
      <c r="F728" s="12">
        <v>0</v>
      </c>
      <c r="G728" s="502"/>
      <c r="H728" s="502"/>
      <c r="I728" s="110" t="s">
        <v>63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</row>
    <row r="729" spans="1:256" s="43" customFormat="1" ht="15" customHeight="1">
      <c r="A729" s="55" t="s">
        <v>198</v>
      </c>
      <c r="B729" s="25">
        <v>40341</v>
      </c>
      <c r="C729" s="133" t="s">
        <v>27</v>
      </c>
      <c r="D729" s="12" t="s">
        <v>0</v>
      </c>
      <c r="E729" s="12" t="s">
        <v>65</v>
      </c>
      <c r="F729" s="12">
        <v>0</v>
      </c>
      <c r="G729" s="502"/>
      <c r="H729" s="502"/>
      <c r="I729" s="110" t="s">
        <v>63</v>
      </c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</row>
    <row r="730" spans="1:256" s="43" customFormat="1" ht="15" customHeight="1">
      <c r="A730" s="55" t="s">
        <v>198</v>
      </c>
      <c r="B730" s="25">
        <v>40369</v>
      </c>
      <c r="C730" s="133" t="s">
        <v>27</v>
      </c>
      <c r="D730" s="12" t="s">
        <v>0</v>
      </c>
      <c r="E730" s="12" t="s">
        <v>65</v>
      </c>
      <c r="F730" s="12">
        <v>0</v>
      </c>
      <c r="G730" s="502"/>
      <c r="H730" s="502"/>
      <c r="I730" s="110" t="s">
        <v>63</v>
      </c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</row>
    <row r="731" spans="1:256" s="43" customFormat="1" ht="15" customHeight="1">
      <c r="A731" s="55" t="s">
        <v>198</v>
      </c>
      <c r="B731" s="151">
        <v>40399</v>
      </c>
      <c r="C731" s="183" t="s">
        <v>27</v>
      </c>
      <c r="D731" s="12" t="s">
        <v>0</v>
      </c>
      <c r="E731" s="12" t="s">
        <v>65</v>
      </c>
      <c r="F731" s="12">
        <v>0</v>
      </c>
      <c r="G731" s="502"/>
      <c r="H731" s="502"/>
      <c r="I731" s="110" t="s">
        <v>63</v>
      </c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</row>
    <row r="732" spans="1:256" s="43" customFormat="1" ht="15" customHeight="1">
      <c r="A732" s="55" t="s">
        <v>198</v>
      </c>
      <c r="B732" s="151">
        <v>40425</v>
      </c>
      <c r="C732" s="183" t="s">
        <v>27</v>
      </c>
      <c r="D732" s="12" t="s">
        <v>0</v>
      </c>
      <c r="E732" s="12" t="s">
        <v>65</v>
      </c>
      <c r="F732" s="12">
        <v>0</v>
      </c>
      <c r="G732" s="502"/>
      <c r="H732" s="502"/>
      <c r="I732" s="110" t="s">
        <v>63</v>
      </c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</row>
    <row r="733" spans="1:256" s="43" customFormat="1" ht="15" customHeight="1">
      <c r="A733" s="55" t="s">
        <v>198</v>
      </c>
      <c r="B733" s="151">
        <v>40454</v>
      </c>
      <c r="C733" s="183" t="s">
        <v>27</v>
      </c>
      <c r="D733" s="12" t="s">
        <v>0</v>
      </c>
      <c r="E733" s="12" t="s">
        <v>65</v>
      </c>
      <c r="F733" s="12">
        <v>0</v>
      </c>
      <c r="G733" s="502"/>
      <c r="H733" s="502"/>
      <c r="I733" s="110" t="s">
        <v>63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</row>
    <row r="734" spans="1:256" s="43" customFormat="1" ht="15" customHeight="1">
      <c r="A734" s="55" t="s">
        <v>198</v>
      </c>
      <c r="B734" s="151">
        <v>40481</v>
      </c>
      <c r="C734" s="183" t="s">
        <v>27</v>
      </c>
      <c r="D734" s="12" t="s">
        <v>0</v>
      </c>
      <c r="E734" s="12" t="s">
        <v>65</v>
      </c>
      <c r="F734" s="12">
        <v>0</v>
      </c>
      <c r="G734" s="502"/>
      <c r="H734" s="502"/>
      <c r="I734" s="110" t="s">
        <v>63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</row>
    <row r="735" spans="1:256" s="43" customFormat="1" ht="15" customHeight="1">
      <c r="A735" s="55" t="s">
        <v>198</v>
      </c>
      <c r="B735" s="151">
        <v>40509</v>
      </c>
      <c r="C735" s="183" t="s">
        <v>27</v>
      </c>
      <c r="D735" s="12" t="s">
        <v>0</v>
      </c>
      <c r="E735" s="12" t="s">
        <v>65</v>
      </c>
      <c r="F735" s="12">
        <v>0</v>
      </c>
      <c r="G735" s="502"/>
      <c r="H735" s="502"/>
      <c r="I735" s="110" t="s">
        <v>63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</row>
    <row r="736" spans="1:256" s="43" customFormat="1" ht="15" customHeight="1">
      <c r="A736" s="55" t="s">
        <v>198</v>
      </c>
      <c r="B736" s="151">
        <v>40614</v>
      </c>
      <c r="C736" s="183" t="s">
        <v>27</v>
      </c>
      <c r="D736" s="12" t="s">
        <v>0</v>
      </c>
      <c r="E736" s="12" t="s">
        <v>65</v>
      </c>
      <c r="F736" s="12">
        <v>0</v>
      </c>
      <c r="G736" s="502"/>
      <c r="H736" s="502"/>
      <c r="I736" s="110" t="s">
        <v>63</v>
      </c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</row>
    <row r="737" spans="1:256" s="43" customFormat="1" ht="15" customHeight="1">
      <c r="A737" s="55" t="s">
        <v>198</v>
      </c>
      <c r="B737" s="151">
        <v>40642</v>
      </c>
      <c r="C737" s="183" t="s">
        <v>27</v>
      </c>
      <c r="D737" s="12" t="s">
        <v>0</v>
      </c>
      <c r="E737" s="12" t="s">
        <v>65</v>
      </c>
      <c r="F737" s="12">
        <v>0</v>
      </c>
      <c r="G737" s="502"/>
      <c r="H737" s="502"/>
      <c r="I737" s="110" t="s">
        <v>63</v>
      </c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</row>
    <row r="738" spans="1:256" s="43" customFormat="1" ht="15" customHeight="1">
      <c r="A738" s="154" t="s">
        <v>198</v>
      </c>
      <c r="B738" s="151">
        <v>40674</v>
      </c>
      <c r="C738" s="183" t="s">
        <v>27</v>
      </c>
      <c r="D738" s="12" t="s">
        <v>0</v>
      </c>
      <c r="E738" s="12" t="s">
        <v>65</v>
      </c>
      <c r="F738" s="12">
        <v>0</v>
      </c>
      <c r="G738" s="502"/>
      <c r="H738" s="502"/>
      <c r="I738" s="110" t="s">
        <v>63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</row>
    <row r="739" spans="1:256" s="43" customFormat="1" ht="15" customHeight="1">
      <c r="A739" s="144" t="s">
        <v>198</v>
      </c>
      <c r="B739" s="151">
        <v>40821</v>
      </c>
      <c r="C739" s="183" t="s">
        <v>27</v>
      </c>
      <c r="D739" s="12" t="s">
        <v>0</v>
      </c>
      <c r="E739" s="12" t="s">
        <v>65</v>
      </c>
      <c r="F739" s="12">
        <v>0</v>
      </c>
      <c r="G739" s="63"/>
      <c r="H739" s="63"/>
      <c r="I739" s="383" t="s">
        <v>63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</row>
    <row r="740" spans="1:256" s="43" customFormat="1" ht="15" customHeight="1">
      <c r="A740" s="53" t="s">
        <v>200</v>
      </c>
      <c r="B740" s="68">
        <v>40064</v>
      </c>
      <c r="C740" s="133" t="s">
        <v>402</v>
      </c>
      <c r="D740" s="12" t="s">
        <v>0</v>
      </c>
      <c r="E740" s="12" t="s">
        <v>65</v>
      </c>
      <c r="F740" s="12">
        <v>0</v>
      </c>
      <c r="G740" s="501">
        <v>0</v>
      </c>
      <c r="H740" s="501">
        <v>0</v>
      </c>
      <c r="I740" s="110" t="s">
        <v>63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</row>
    <row r="741" spans="1:256" s="43" customFormat="1" ht="15" customHeight="1">
      <c r="A741" s="55" t="s">
        <v>200</v>
      </c>
      <c r="B741" s="25">
        <v>40293</v>
      </c>
      <c r="C741" s="133" t="s">
        <v>402</v>
      </c>
      <c r="D741" s="12" t="s">
        <v>0</v>
      </c>
      <c r="E741" s="12" t="s">
        <v>65</v>
      </c>
      <c r="F741" s="12">
        <v>0</v>
      </c>
      <c r="G741" s="503"/>
      <c r="H741" s="503"/>
      <c r="I741" s="110" t="s">
        <v>63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</row>
    <row r="742" spans="1:256" s="43" customFormat="1" ht="15" customHeight="1">
      <c r="A742" s="66" t="s">
        <v>201</v>
      </c>
      <c r="B742" s="25">
        <v>40066</v>
      </c>
      <c r="C742" s="133" t="s">
        <v>402</v>
      </c>
      <c r="D742" s="12" t="s">
        <v>0</v>
      </c>
      <c r="E742" s="12" t="s">
        <v>65</v>
      </c>
      <c r="F742" s="12">
        <v>0</v>
      </c>
      <c r="G742" s="501">
        <v>0</v>
      </c>
      <c r="H742" s="501">
        <v>0</v>
      </c>
      <c r="I742" s="110" t="s">
        <v>63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</row>
    <row r="743" spans="1:256" s="43" customFormat="1" ht="15" customHeight="1">
      <c r="A743" s="54" t="s">
        <v>201</v>
      </c>
      <c r="B743" s="68">
        <v>40343</v>
      </c>
      <c r="C743" s="133" t="s">
        <v>402</v>
      </c>
      <c r="D743" s="12" t="s">
        <v>0</v>
      </c>
      <c r="E743" s="12" t="s">
        <v>65</v>
      </c>
      <c r="F743" s="12">
        <v>0</v>
      </c>
      <c r="G743" s="503"/>
      <c r="H743" s="503"/>
      <c r="I743" s="110" t="s">
        <v>63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</row>
    <row r="744" spans="1:256" s="43" customFormat="1" ht="15" customHeight="1">
      <c r="A744" s="55" t="s">
        <v>202</v>
      </c>
      <c r="B744" s="46">
        <v>40070</v>
      </c>
      <c r="C744" s="133" t="s">
        <v>402</v>
      </c>
      <c r="D744" s="12" t="s">
        <v>0</v>
      </c>
      <c r="E744" s="12" t="s">
        <v>65</v>
      </c>
      <c r="F744" s="12">
        <v>0</v>
      </c>
      <c r="G744" s="59">
        <v>0</v>
      </c>
      <c r="H744" s="59">
        <v>0</v>
      </c>
      <c r="I744" s="110" t="s">
        <v>63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</row>
    <row r="745" spans="1:256" s="43" customFormat="1" ht="15" customHeight="1">
      <c r="A745" s="66" t="s">
        <v>237</v>
      </c>
      <c r="B745" s="25">
        <v>40071</v>
      </c>
      <c r="C745" s="128" t="s">
        <v>27</v>
      </c>
      <c r="D745" s="12" t="s">
        <v>0</v>
      </c>
      <c r="E745" s="12" t="s">
        <v>65</v>
      </c>
      <c r="F745" s="12">
        <v>0</v>
      </c>
      <c r="G745" s="501">
        <v>0</v>
      </c>
      <c r="H745" s="501">
        <v>0</v>
      </c>
      <c r="I745" s="110" t="s">
        <v>63</v>
      </c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  <c r="IV745"/>
    </row>
    <row r="746" spans="1:256" s="43" customFormat="1" ht="15" customHeight="1">
      <c r="A746" s="55" t="s">
        <v>237</v>
      </c>
      <c r="B746" s="25">
        <v>40088</v>
      </c>
      <c r="C746" s="128" t="s">
        <v>27</v>
      </c>
      <c r="D746" s="12" t="s">
        <v>0</v>
      </c>
      <c r="E746" s="12" t="s">
        <v>65</v>
      </c>
      <c r="F746" s="12">
        <v>0</v>
      </c>
      <c r="G746" s="502"/>
      <c r="H746" s="502"/>
      <c r="I746" s="110" t="s">
        <v>63</v>
      </c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  <c r="IV746"/>
    </row>
    <row r="747" spans="1:256" s="43" customFormat="1" ht="15" customHeight="1">
      <c r="A747" s="55" t="s">
        <v>237</v>
      </c>
      <c r="B747" s="25">
        <v>40157</v>
      </c>
      <c r="C747" s="128" t="s">
        <v>27</v>
      </c>
      <c r="D747" s="12" t="s">
        <v>0</v>
      </c>
      <c r="E747" s="12" t="s">
        <v>65</v>
      </c>
      <c r="F747" s="12">
        <v>0</v>
      </c>
      <c r="G747" s="502"/>
      <c r="H747" s="502"/>
      <c r="I747" s="110" t="s">
        <v>63</v>
      </c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  <c r="IU747"/>
      <c r="IV747"/>
    </row>
    <row r="748" spans="1:256" s="43" customFormat="1" ht="15" customHeight="1">
      <c r="A748" s="41" t="s">
        <v>237</v>
      </c>
      <c r="B748" s="25">
        <v>40262</v>
      </c>
      <c r="C748" s="128" t="s">
        <v>27</v>
      </c>
      <c r="D748" s="12" t="s">
        <v>0</v>
      </c>
      <c r="E748" s="12" t="s">
        <v>65</v>
      </c>
      <c r="F748" s="12">
        <v>0</v>
      </c>
      <c r="G748" s="503"/>
      <c r="H748" s="503"/>
      <c r="I748" s="110" t="s">
        <v>63</v>
      </c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  <c r="IU748"/>
      <c r="IV748"/>
    </row>
    <row r="749" spans="1:256" s="43" customFormat="1" ht="15" customHeight="1">
      <c r="A749" s="41" t="s">
        <v>203</v>
      </c>
      <c r="B749" s="46">
        <v>40080</v>
      </c>
      <c r="C749" s="133" t="s">
        <v>402</v>
      </c>
      <c r="D749" s="12" t="s">
        <v>0</v>
      </c>
      <c r="E749" s="12" t="s">
        <v>65</v>
      </c>
      <c r="F749" s="12">
        <v>0</v>
      </c>
      <c r="G749" s="59">
        <v>0</v>
      </c>
      <c r="H749" s="59">
        <v>0</v>
      </c>
      <c r="I749" s="110" t="s">
        <v>63</v>
      </c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</row>
    <row r="750" spans="1:256" s="43" customFormat="1" ht="15" customHeight="1">
      <c r="A750" s="54" t="s">
        <v>204</v>
      </c>
      <c r="B750" s="36">
        <v>40092</v>
      </c>
      <c r="C750" s="133" t="s">
        <v>402</v>
      </c>
      <c r="D750" s="12" t="s">
        <v>0</v>
      </c>
      <c r="E750" s="12" t="s">
        <v>65</v>
      </c>
      <c r="F750" s="12">
        <v>0</v>
      </c>
      <c r="G750" s="59">
        <v>0</v>
      </c>
      <c r="H750" s="59">
        <v>0</v>
      </c>
      <c r="I750" s="110" t="s">
        <v>63</v>
      </c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  <c r="IV750"/>
    </row>
    <row r="751" spans="1:256" s="43" customFormat="1" ht="15" customHeight="1">
      <c r="A751" s="55" t="s">
        <v>205</v>
      </c>
      <c r="B751" s="46">
        <v>40099</v>
      </c>
      <c r="C751" s="133" t="s">
        <v>402</v>
      </c>
      <c r="D751" s="12" t="s">
        <v>0</v>
      </c>
      <c r="E751" s="12" t="s">
        <v>65</v>
      </c>
      <c r="F751" s="12">
        <v>0</v>
      </c>
      <c r="G751" s="59">
        <v>0</v>
      </c>
      <c r="H751" s="59">
        <v>0</v>
      </c>
      <c r="I751" s="110" t="s">
        <v>63</v>
      </c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  <c r="IV751"/>
    </row>
    <row r="752" spans="1:256" s="43" customFormat="1" ht="15" customHeight="1">
      <c r="A752" s="66" t="s">
        <v>206</v>
      </c>
      <c r="B752" s="25">
        <v>40103</v>
      </c>
      <c r="C752" s="128" t="s">
        <v>27</v>
      </c>
      <c r="D752" s="12" t="s">
        <v>0</v>
      </c>
      <c r="E752" s="12" t="s">
        <v>65</v>
      </c>
      <c r="F752" s="12">
        <v>0</v>
      </c>
      <c r="G752" s="501">
        <f>0/30</f>
        <v>0</v>
      </c>
      <c r="H752" s="501">
        <f>0/30</f>
        <v>0</v>
      </c>
      <c r="I752" s="110" t="s">
        <v>63</v>
      </c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  <c r="IU752"/>
      <c r="IV752"/>
    </row>
    <row r="753" spans="1:256" s="43" customFormat="1" ht="15" customHeight="1">
      <c r="A753" s="55" t="s">
        <v>206</v>
      </c>
      <c r="B753" s="25">
        <v>40131</v>
      </c>
      <c r="C753" s="128" t="s">
        <v>27</v>
      </c>
      <c r="D753" s="12" t="s">
        <v>0</v>
      </c>
      <c r="E753" s="12" t="s">
        <v>65</v>
      </c>
      <c r="F753" s="12">
        <v>0</v>
      </c>
      <c r="G753" s="502"/>
      <c r="H753" s="502"/>
      <c r="I753" s="110" t="s">
        <v>63</v>
      </c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  <c r="IU753"/>
      <c r="IV753"/>
    </row>
    <row r="754" spans="1:256" s="43" customFormat="1" ht="15" customHeight="1">
      <c r="A754" s="55" t="s">
        <v>206</v>
      </c>
      <c r="B754" s="68">
        <v>40159</v>
      </c>
      <c r="C754" s="127" t="s">
        <v>27</v>
      </c>
      <c r="D754" s="12" t="s">
        <v>0</v>
      </c>
      <c r="E754" s="12" t="s">
        <v>65</v>
      </c>
      <c r="F754" s="12">
        <v>0</v>
      </c>
      <c r="G754" s="502"/>
      <c r="H754" s="502"/>
      <c r="I754" s="110" t="s">
        <v>63</v>
      </c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  <c r="IU754"/>
      <c r="IV754"/>
    </row>
    <row r="755" spans="1:256" s="43" customFormat="1" ht="15" customHeight="1">
      <c r="A755" s="55" t="s">
        <v>206</v>
      </c>
      <c r="B755" s="68">
        <v>40216</v>
      </c>
      <c r="C755" s="127" t="s">
        <v>27</v>
      </c>
      <c r="D755" s="12" t="s">
        <v>0</v>
      </c>
      <c r="E755" s="12" t="s">
        <v>65</v>
      </c>
      <c r="F755" s="12">
        <v>0</v>
      </c>
      <c r="G755" s="502"/>
      <c r="H755" s="502"/>
      <c r="I755" s="110" t="s">
        <v>63</v>
      </c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  <c r="IU755"/>
      <c r="IV755"/>
    </row>
    <row r="756" spans="1:256" s="43" customFormat="1" ht="15" customHeight="1">
      <c r="A756" s="55" t="s">
        <v>206</v>
      </c>
      <c r="B756" s="68">
        <v>40243</v>
      </c>
      <c r="C756" s="127" t="s">
        <v>27</v>
      </c>
      <c r="D756" s="12" t="s">
        <v>0</v>
      </c>
      <c r="E756" s="12" t="s">
        <v>65</v>
      </c>
      <c r="F756" s="12">
        <v>0</v>
      </c>
      <c r="G756" s="502"/>
      <c r="H756" s="502"/>
      <c r="I756" s="110" t="s">
        <v>63</v>
      </c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  <c r="IS756"/>
      <c r="IT756"/>
      <c r="IU756"/>
      <c r="IV756"/>
    </row>
    <row r="757" spans="1:256" s="43" customFormat="1" ht="15" customHeight="1">
      <c r="A757" s="55" t="s">
        <v>206</v>
      </c>
      <c r="B757" s="25">
        <v>40271</v>
      </c>
      <c r="C757" s="128" t="s">
        <v>27</v>
      </c>
      <c r="D757" s="12" t="s">
        <v>0</v>
      </c>
      <c r="E757" s="12" t="s">
        <v>65</v>
      </c>
      <c r="F757" s="12">
        <v>0</v>
      </c>
      <c r="G757" s="502"/>
      <c r="H757" s="502"/>
      <c r="I757" s="110" t="s">
        <v>63</v>
      </c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  <c r="IS757"/>
      <c r="IT757"/>
      <c r="IU757"/>
      <c r="IV757"/>
    </row>
    <row r="758" spans="1:256" s="43" customFormat="1" ht="15" customHeight="1">
      <c r="A758" s="55" t="s">
        <v>206</v>
      </c>
      <c r="B758" s="77">
        <v>40298</v>
      </c>
      <c r="C758" s="127" t="s">
        <v>27</v>
      </c>
      <c r="D758" s="91" t="s">
        <v>0</v>
      </c>
      <c r="E758" s="12" t="s">
        <v>65</v>
      </c>
      <c r="F758" s="12">
        <v>0</v>
      </c>
      <c r="G758" s="502"/>
      <c r="H758" s="502"/>
      <c r="I758" s="110" t="s">
        <v>63</v>
      </c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  <c r="IU758"/>
      <c r="IV758"/>
    </row>
    <row r="759" spans="1:256" s="43" customFormat="1" ht="15" customHeight="1">
      <c r="A759" s="55" t="s">
        <v>206</v>
      </c>
      <c r="B759" s="77">
        <v>40328</v>
      </c>
      <c r="C759" s="127" t="s">
        <v>27</v>
      </c>
      <c r="D759" s="91" t="s">
        <v>0</v>
      </c>
      <c r="E759" s="12" t="s">
        <v>65</v>
      </c>
      <c r="F759" s="12">
        <v>0</v>
      </c>
      <c r="G759" s="502"/>
      <c r="H759" s="502"/>
      <c r="I759" s="110" t="s">
        <v>63</v>
      </c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  <c r="IP759"/>
      <c r="IQ759"/>
      <c r="IR759"/>
      <c r="IS759"/>
      <c r="IT759"/>
      <c r="IU759"/>
      <c r="IV759"/>
    </row>
    <row r="760" spans="1:256" s="43" customFormat="1" ht="15" customHeight="1">
      <c r="A760" s="55" t="s">
        <v>206</v>
      </c>
      <c r="B760" s="77">
        <v>40355</v>
      </c>
      <c r="C760" s="127" t="s">
        <v>27</v>
      </c>
      <c r="D760" s="91" t="s">
        <v>0</v>
      </c>
      <c r="E760" s="12" t="s">
        <v>65</v>
      </c>
      <c r="F760" s="12">
        <v>0</v>
      </c>
      <c r="G760" s="502"/>
      <c r="H760" s="502"/>
      <c r="I760" s="110" t="s">
        <v>63</v>
      </c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  <c r="IJ760"/>
      <c r="IK760"/>
      <c r="IL760"/>
      <c r="IM760"/>
      <c r="IN760"/>
      <c r="IO760"/>
      <c r="IP760"/>
      <c r="IQ760"/>
      <c r="IR760"/>
      <c r="IS760"/>
      <c r="IT760"/>
      <c r="IU760"/>
      <c r="IV760"/>
    </row>
    <row r="761" spans="1:256" s="43" customFormat="1" ht="15" customHeight="1">
      <c r="A761" s="55" t="s">
        <v>206</v>
      </c>
      <c r="B761" s="145">
        <v>40382</v>
      </c>
      <c r="C761" s="142" t="s">
        <v>27</v>
      </c>
      <c r="D761" s="91" t="s">
        <v>0</v>
      </c>
      <c r="E761" s="12" t="s">
        <v>65</v>
      </c>
      <c r="F761" s="12">
        <v>0</v>
      </c>
      <c r="G761" s="502"/>
      <c r="H761" s="502"/>
      <c r="I761" s="110" t="s">
        <v>63</v>
      </c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  <c r="IJ761"/>
      <c r="IK761"/>
      <c r="IL761"/>
      <c r="IM761"/>
      <c r="IN761"/>
      <c r="IO761"/>
      <c r="IP761"/>
      <c r="IQ761"/>
      <c r="IR761"/>
      <c r="IS761"/>
      <c r="IT761"/>
      <c r="IU761"/>
      <c r="IV761"/>
    </row>
    <row r="762" spans="1:256" s="43" customFormat="1" ht="15" customHeight="1">
      <c r="A762" s="55" t="s">
        <v>206</v>
      </c>
      <c r="B762" s="145">
        <v>40411</v>
      </c>
      <c r="C762" s="142" t="s">
        <v>27</v>
      </c>
      <c r="D762" s="91" t="s">
        <v>0</v>
      </c>
      <c r="E762" s="12" t="s">
        <v>65</v>
      </c>
      <c r="F762" s="12">
        <v>0</v>
      </c>
      <c r="G762" s="502"/>
      <c r="H762" s="502"/>
      <c r="I762" s="110" t="s">
        <v>63</v>
      </c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  <c r="IJ762"/>
      <c r="IK762"/>
      <c r="IL762"/>
      <c r="IM762"/>
      <c r="IN762"/>
      <c r="IO762"/>
      <c r="IP762"/>
      <c r="IQ762"/>
      <c r="IR762"/>
      <c r="IS762"/>
      <c r="IT762"/>
      <c r="IU762"/>
      <c r="IV762"/>
    </row>
    <row r="763" spans="1:256" s="43" customFormat="1" ht="15" customHeight="1">
      <c r="A763" s="55" t="s">
        <v>206</v>
      </c>
      <c r="B763" s="145">
        <v>40439</v>
      </c>
      <c r="C763" s="142" t="s">
        <v>27</v>
      </c>
      <c r="D763" s="91" t="s">
        <v>0</v>
      </c>
      <c r="E763" s="12" t="s">
        <v>65</v>
      </c>
      <c r="F763" s="12">
        <v>0</v>
      </c>
      <c r="G763" s="502"/>
      <c r="H763" s="502"/>
      <c r="I763" s="110" t="s">
        <v>63</v>
      </c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  <c r="IU763"/>
      <c r="IV763"/>
    </row>
    <row r="764" spans="1:256" s="43" customFormat="1" ht="15" customHeight="1">
      <c r="A764" s="55" t="s">
        <v>206</v>
      </c>
      <c r="B764" s="145">
        <v>40472</v>
      </c>
      <c r="C764" s="142" t="s">
        <v>27</v>
      </c>
      <c r="D764" s="91" t="s">
        <v>0</v>
      </c>
      <c r="E764" s="12" t="s">
        <v>65</v>
      </c>
      <c r="F764" s="12">
        <v>0</v>
      </c>
      <c r="G764" s="502"/>
      <c r="H764" s="502"/>
      <c r="I764" s="110" t="s">
        <v>63</v>
      </c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  <c r="IU764"/>
      <c r="IV764"/>
    </row>
    <row r="765" spans="1:256" s="43" customFormat="1" ht="15" customHeight="1">
      <c r="A765" s="55" t="s">
        <v>206</v>
      </c>
      <c r="B765" s="145">
        <v>40523</v>
      </c>
      <c r="C765" s="142" t="s">
        <v>27</v>
      </c>
      <c r="D765" s="91" t="s">
        <v>0</v>
      </c>
      <c r="E765" s="12" t="s">
        <v>65</v>
      </c>
      <c r="F765" s="12">
        <v>0</v>
      </c>
      <c r="G765" s="502"/>
      <c r="H765" s="502"/>
      <c r="I765" s="110" t="s">
        <v>63</v>
      </c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  <c r="IU765"/>
      <c r="IV765"/>
    </row>
    <row r="766" spans="1:256" s="43" customFormat="1" ht="15" customHeight="1">
      <c r="A766" s="55" t="s">
        <v>206</v>
      </c>
      <c r="B766" s="145">
        <v>40556</v>
      </c>
      <c r="C766" s="142" t="s">
        <v>27</v>
      </c>
      <c r="D766" s="91" t="s">
        <v>0</v>
      </c>
      <c r="E766" s="12" t="s">
        <v>65</v>
      </c>
      <c r="F766" s="12">
        <v>0</v>
      </c>
      <c r="G766" s="502"/>
      <c r="H766" s="502"/>
      <c r="I766" s="110" t="s">
        <v>63</v>
      </c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  <c r="IU766"/>
      <c r="IV766"/>
    </row>
    <row r="767" spans="1:256" s="43" customFormat="1" ht="15" customHeight="1">
      <c r="A767" s="55" t="s">
        <v>206</v>
      </c>
      <c r="B767" s="145">
        <v>40580</v>
      </c>
      <c r="C767" s="142" t="s">
        <v>27</v>
      </c>
      <c r="D767" s="91" t="s">
        <v>0</v>
      </c>
      <c r="E767" s="12" t="s">
        <v>65</v>
      </c>
      <c r="F767" s="12">
        <v>0</v>
      </c>
      <c r="G767" s="502"/>
      <c r="H767" s="502"/>
      <c r="I767" s="110" t="s">
        <v>63</v>
      </c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  <c r="IU767"/>
      <c r="IV767"/>
    </row>
    <row r="768" spans="1:256" s="43" customFormat="1" ht="15" customHeight="1">
      <c r="A768" s="55" t="s">
        <v>206</v>
      </c>
      <c r="B768" s="145">
        <v>40607</v>
      </c>
      <c r="C768" s="142" t="s">
        <v>27</v>
      </c>
      <c r="D768" s="91" t="s">
        <v>0</v>
      </c>
      <c r="E768" s="12" t="s">
        <v>65</v>
      </c>
      <c r="F768" s="12">
        <v>0</v>
      </c>
      <c r="G768" s="502"/>
      <c r="H768" s="502"/>
      <c r="I768" s="110" t="s">
        <v>63</v>
      </c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  <c r="IU768"/>
      <c r="IV768"/>
    </row>
    <row r="769" spans="1:256" s="43" customFormat="1" ht="15" customHeight="1">
      <c r="A769" s="55" t="s">
        <v>206</v>
      </c>
      <c r="B769" s="77">
        <v>40636</v>
      </c>
      <c r="C769" s="127" t="s">
        <v>27</v>
      </c>
      <c r="D769" s="91" t="s">
        <v>0</v>
      </c>
      <c r="E769" s="12" t="s">
        <v>65</v>
      </c>
      <c r="F769" s="12">
        <v>0</v>
      </c>
      <c r="G769" s="502"/>
      <c r="H769" s="502"/>
      <c r="I769" s="110" t="s">
        <v>63</v>
      </c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  <c r="IU769"/>
      <c r="IV769"/>
    </row>
    <row r="770" spans="1:256" s="43" customFormat="1" ht="15" customHeight="1">
      <c r="A770" s="55" t="s">
        <v>206</v>
      </c>
      <c r="B770" s="145">
        <v>40662</v>
      </c>
      <c r="C770" s="142" t="s">
        <v>27</v>
      </c>
      <c r="D770" s="91" t="s">
        <v>0</v>
      </c>
      <c r="E770" s="12" t="s">
        <v>65</v>
      </c>
      <c r="F770" s="12">
        <v>0</v>
      </c>
      <c r="G770" s="502"/>
      <c r="H770" s="502"/>
      <c r="I770" s="110" t="s">
        <v>63</v>
      </c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  <c r="IU770"/>
      <c r="IV770"/>
    </row>
    <row r="771" spans="1:256" s="43" customFormat="1" ht="15" customHeight="1">
      <c r="A771" s="55" t="s">
        <v>206</v>
      </c>
      <c r="B771" s="145">
        <v>40691</v>
      </c>
      <c r="C771" s="142" t="s">
        <v>27</v>
      </c>
      <c r="D771" s="91" t="s">
        <v>0</v>
      </c>
      <c r="E771" s="12" t="s">
        <v>65</v>
      </c>
      <c r="F771" s="12">
        <v>0</v>
      </c>
      <c r="G771" s="502"/>
      <c r="H771" s="502"/>
      <c r="I771" s="110" t="s">
        <v>63</v>
      </c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  <c r="IV771"/>
    </row>
    <row r="772" spans="1:256" s="43" customFormat="1" ht="15" customHeight="1">
      <c r="A772" s="55" t="s">
        <v>206</v>
      </c>
      <c r="B772" s="145">
        <v>40718</v>
      </c>
      <c r="C772" s="142" t="s">
        <v>27</v>
      </c>
      <c r="D772" s="91" t="s">
        <v>0</v>
      </c>
      <c r="E772" s="12" t="s">
        <v>65</v>
      </c>
      <c r="F772" s="12">
        <v>0</v>
      </c>
      <c r="G772" s="502"/>
      <c r="H772" s="502"/>
      <c r="I772" s="110" t="s">
        <v>63</v>
      </c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  <c r="IV772"/>
    </row>
    <row r="773" spans="1:256" s="43" customFormat="1" ht="15" customHeight="1">
      <c r="A773" s="55" t="s">
        <v>206</v>
      </c>
      <c r="B773" s="145">
        <v>40725</v>
      </c>
      <c r="C773" s="142" t="s">
        <v>27</v>
      </c>
      <c r="D773" s="91" t="s">
        <v>0</v>
      </c>
      <c r="E773" s="12" t="s">
        <v>65</v>
      </c>
      <c r="F773" s="12">
        <v>0</v>
      </c>
      <c r="G773" s="502"/>
      <c r="H773" s="502"/>
      <c r="I773" s="110" t="s">
        <v>63</v>
      </c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  <c r="IV773"/>
    </row>
    <row r="774" spans="1:9" ht="15" customHeight="1">
      <c r="A774" s="55" t="s">
        <v>206</v>
      </c>
      <c r="B774" s="145">
        <v>40775</v>
      </c>
      <c r="C774" s="152" t="s">
        <v>27</v>
      </c>
      <c r="D774" s="155" t="s">
        <v>0</v>
      </c>
      <c r="E774" s="12" t="s">
        <v>65</v>
      </c>
      <c r="F774" s="12">
        <v>0</v>
      </c>
      <c r="G774" s="502"/>
      <c r="H774" s="502"/>
      <c r="I774" s="110" t="s">
        <v>63</v>
      </c>
    </row>
    <row r="775" spans="1:9" ht="15" customHeight="1">
      <c r="A775" s="55" t="s">
        <v>206</v>
      </c>
      <c r="B775" s="145">
        <v>40802</v>
      </c>
      <c r="C775" s="152" t="s">
        <v>27</v>
      </c>
      <c r="D775" s="155" t="s">
        <v>0</v>
      </c>
      <c r="E775" s="12" t="s">
        <v>65</v>
      </c>
      <c r="F775" s="12">
        <v>0</v>
      </c>
      <c r="G775" s="502"/>
      <c r="H775" s="502"/>
      <c r="I775" s="110" t="s">
        <v>63</v>
      </c>
    </row>
    <row r="776" spans="1:9" ht="15" customHeight="1">
      <c r="A776" s="55" t="s">
        <v>206</v>
      </c>
      <c r="B776" s="145">
        <v>40886</v>
      </c>
      <c r="C776" s="152" t="s">
        <v>27</v>
      </c>
      <c r="D776" s="155" t="s">
        <v>0</v>
      </c>
      <c r="E776" s="12" t="s">
        <v>65</v>
      </c>
      <c r="F776" s="12">
        <v>0</v>
      </c>
      <c r="G776" s="502"/>
      <c r="H776" s="502"/>
      <c r="I776" s="110" t="s">
        <v>63</v>
      </c>
    </row>
    <row r="777" spans="1:9" ht="15" customHeight="1">
      <c r="A777" s="55" t="s">
        <v>206</v>
      </c>
      <c r="B777" s="145">
        <v>40985</v>
      </c>
      <c r="C777" s="152" t="s">
        <v>27</v>
      </c>
      <c r="D777" s="155" t="s">
        <v>0</v>
      </c>
      <c r="E777" s="12" t="s">
        <v>65</v>
      </c>
      <c r="F777" s="12">
        <v>0</v>
      </c>
      <c r="G777" s="502"/>
      <c r="H777" s="502"/>
      <c r="I777" s="110" t="s">
        <v>63</v>
      </c>
    </row>
    <row r="778" spans="1:9" ht="15" customHeight="1">
      <c r="A778" s="55" t="s">
        <v>206</v>
      </c>
      <c r="B778" s="145">
        <v>41011</v>
      </c>
      <c r="C778" s="152" t="s">
        <v>27</v>
      </c>
      <c r="D778" s="155" t="s">
        <v>0</v>
      </c>
      <c r="E778" s="12" t="s">
        <v>65</v>
      </c>
      <c r="F778" s="12">
        <v>0</v>
      </c>
      <c r="G778" s="502"/>
      <c r="H778" s="502"/>
      <c r="I778" s="110" t="s">
        <v>63</v>
      </c>
    </row>
    <row r="779" spans="1:256" s="43" customFormat="1" ht="15" customHeight="1">
      <c r="A779" s="453" t="s">
        <v>206</v>
      </c>
      <c r="B779" s="68">
        <v>41047</v>
      </c>
      <c r="C779" s="127" t="s">
        <v>27</v>
      </c>
      <c r="D779" s="155" t="s">
        <v>0</v>
      </c>
      <c r="E779" s="12" t="s">
        <v>65</v>
      </c>
      <c r="F779" s="12">
        <v>0</v>
      </c>
      <c r="G779" s="502"/>
      <c r="H779" s="502"/>
      <c r="I779" s="110" t="s">
        <v>63</v>
      </c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  <c r="IV779"/>
    </row>
    <row r="780" spans="1:256" s="43" customFormat="1" ht="15" customHeight="1">
      <c r="A780" s="453" t="s">
        <v>206</v>
      </c>
      <c r="B780" s="68">
        <v>41074</v>
      </c>
      <c r="C780" s="127" t="s">
        <v>27</v>
      </c>
      <c r="D780" s="155" t="s">
        <v>0</v>
      </c>
      <c r="E780" s="12" t="s">
        <v>65</v>
      </c>
      <c r="F780" s="12">
        <v>0</v>
      </c>
      <c r="G780" s="502"/>
      <c r="H780" s="502"/>
      <c r="I780" s="110" t="s">
        <v>63</v>
      </c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  <c r="IV780"/>
    </row>
    <row r="781" spans="1:256" s="43" customFormat="1" ht="15" customHeight="1">
      <c r="A781" s="367" t="s">
        <v>206</v>
      </c>
      <c r="B781" s="151">
        <v>41102</v>
      </c>
      <c r="C781" s="183" t="s">
        <v>27</v>
      </c>
      <c r="D781" s="155" t="s">
        <v>0</v>
      </c>
      <c r="E781" s="12" t="s">
        <v>65</v>
      </c>
      <c r="F781" s="12">
        <v>0</v>
      </c>
      <c r="G781" s="63"/>
      <c r="H781" s="63"/>
      <c r="I781" s="110" t="s">
        <v>63</v>
      </c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  <c r="IV781"/>
    </row>
    <row r="782" spans="1:256" s="43" customFormat="1" ht="15" customHeight="1">
      <c r="A782" s="41" t="s">
        <v>207</v>
      </c>
      <c r="B782" s="46">
        <v>40106</v>
      </c>
      <c r="C782" s="133" t="s">
        <v>402</v>
      </c>
      <c r="D782" s="12" t="s">
        <v>0</v>
      </c>
      <c r="E782" s="12" t="s">
        <v>65</v>
      </c>
      <c r="F782" s="12">
        <v>0</v>
      </c>
      <c r="G782" s="59">
        <v>0</v>
      </c>
      <c r="H782" s="59">
        <v>0</v>
      </c>
      <c r="I782" s="110" t="s">
        <v>63</v>
      </c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  <c r="IU782"/>
      <c r="IV782"/>
    </row>
    <row r="783" spans="1:256" s="43" customFormat="1" ht="15" customHeight="1">
      <c r="A783" s="41" t="s">
        <v>208</v>
      </c>
      <c r="B783" s="46">
        <v>40107</v>
      </c>
      <c r="C783" s="133" t="s">
        <v>402</v>
      </c>
      <c r="D783" s="12" t="s">
        <v>0</v>
      </c>
      <c r="E783" s="12" t="s">
        <v>65</v>
      </c>
      <c r="F783" s="12">
        <v>0</v>
      </c>
      <c r="G783" s="59">
        <v>0</v>
      </c>
      <c r="H783" s="59">
        <v>0</v>
      </c>
      <c r="I783" s="110" t="s">
        <v>63</v>
      </c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  <c r="IU783"/>
      <c r="IV783"/>
    </row>
    <row r="784" spans="1:256" s="43" customFormat="1" ht="15" customHeight="1">
      <c r="A784" s="41" t="s">
        <v>209</v>
      </c>
      <c r="B784" s="46">
        <v>40111</v>
      </c>
      <c r="C784" s="133" t="s">
        <v>402</v>
      </c>
      <c r="D784" s="12" t="s">
        <v>0</v>
      </c>
      <c r="E784" s="12" t="s">
        <v>65</v>
      </c>
      <c r="F784" s="12">
        <v>0</v>
      </c>
      <c r="G784" s="59">
        <v>0</v>
      </c>
      <c r="H784" s="59">
        <v>0</v>
      </c>
      <c r="I784" s="110" t="s">
        <v>63</v>
      </c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  <c r="IU784"/>
      <c r="IV784"/>
    </row>
    <row r="785" spans="1:256" s="43" customFormat="1" ht="15" customHeight="1">
      <c r="A785" s="38" t="s">
        <v>211</v>
      </c>
      <c r="B785" s="36">
        <v>40120</v>
      </c>
      <c r="C785" s="133" t="s">
        <v>402</v>
      </c>
      <c r="D785" s="12" t="s">
        <v>0</v>
      </c>
      <c r="E785" s="12" t="s">
        <v>65</v>
      </c>
      <c r="F785" s="12">
        <v>0</v>
      </c>
      <c r="G785" s="59">
        <v>0</v>
      </c>
      <c r="H785" s="59">
        <v>0</v>
      </c>
      <c r="I785" s="110" t="s">
        <v>63</v>
      </c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  <c r="IU785"/>
      <c r="IV785"/>
    </row>
    <row r="786" spans="1:256" s="43" customFormat="1" ht="15" customHeight="1">
      <c r="A786" s="66" t="s">
        <v>212</v>
      </c>
      <c r="B786" s="25">
        <v>40127</v>
      </c>
      <c r="C786" s="133" t="s">
        <v>402</v>
      </c>
      <c r="D786" s="12" t="s">
        <v>0</v>
      </c>
      <c r="E786" s="12" t="s">
        <v>65</v>
      </c>
      <c r="F786" s="12">
        <v>0</v>
      </c>
      <c r="G786" s="501">
        <v>0</v>
      </c>
      <c r="H786" s="501">
        <v>0</v>
      </c>
      <c r="I786" s="110" t="s">
        <v>63</v>
      </c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  <c r="IV786"/>
    </row>
    <row r="787" spans="1:256" s="43" customFormat="1" ht="15" customHeight="1">
      <c r="A787" s="41" t="s">
        <v>212</v>
      </c>
      <c r="B787" s="25">
        <v>40720</v>
      </c>
      <c r="C787" s="133" t="s">
        <v>402</v>
      </c>
      <c r="D787" s="12" t="s">
        <v>0</v>
      </c>
      <c r="E787" s="12" t="s">
        <v>65</v>
      </c>
      <c r="F787" s="12">
        <v>0</v>
      </c>
      <c r="G787" s="503"/>
      <c r="H787" s="503"/>
      <c r="I787" s="110" t="s">
        <v>63</v>
      </c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  <c r="IV787"/>
    </row>
    <row r="788" spans="1:256" s="43" customFormat="1" ht="15" customHeight="1">
      <c r="A788" s="41" t="s">
        <v>213</v>
      </c>
      <c r="B788" s="46">
        <v>40149</v>
      </c>
      <c r="C788" s="128" t="s">
        <v>27</v>
      </c>
      <c r="D788" s="12" t="s">
        <v>0</v>
      </c>
      <c r="E788" s="12" t="s">
        <v>65</v>
      </c>
      <c r="F788" s="12">
        <v>0</v>
      </c>
      <c r="G788" s="59">
        <v>0</v>
      </c>
      <c r="H788" s="59">
        <v>0</v>
      </c>
      <c r="I788" s="110" t="s">
        <v>63</v>
      </c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  <c r="IV788"/>
    </row>
    <row r="789" spans="1:256" s="43" customFormat="1" ht="15" customHeight="1">
      <c r="A789" s="41" t="s">
        <v>214</v>
      </c>
      <c r="B789" s="46">
        <v>40156</v>
      </c>
      <c r="C789" s="133" t="s">
        <v>402</v>
      </c>
      <c r="D789" s="12" t="s">
        <v>0</v>
      </c>
      <c r="E789" s="12" t="s">
        <v>65</v>
      </c>
      <c r="F789" s="12">
        <v>0</v>
      </c>
      <c r="G789" s="59">
        <v>0</v>
      </c>
      <c r="H789" s="59">
        <v>0</v>
      </c>
      <c r="I789" s="110" t="s">
        <v>63</v>
      </c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  <c r="IV789"/>
    </row>
    <row r="790" spans="1:256" s="43" customFormat="1" ht="15" customHeight="1">
      <c r="A790" s="41" t="s">
        <v>215</v>
      </c>
      <c r="B790" s="46">
        <v>40161</v>
      </c>
      <c r="C790" s="133" t="s">
        <v>401</v>
      </c>
      <c r="D790" s="12" t="s">
        <v>0</v>
      </c>
      <c r="E790" s="12" t="s">
        <v>65</v>
      </c>
      <c r="F790" s="12">
        <v>0</v>
      </c>
      <c r="G790" s="59">
        <v>0</v>
      </c>
      <c r="H790" s="59">
        <v>0</v>
      </c>
      <c r="I790" s="110" t="s">
        <v>63</v>
      </c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  <c r="IV790"/>
    </row>
    <row r="791" spans="1:256" s="44" customFormat="1" ht="15" customHeight="1">
      <c r="A791" s="66" t="s">
        <v>108</v>
      </c>
      <c r="B791" s="18">
        <v>39675</v>
      </c>
      <c r="C791" s="127" t="s">
        <v>407</v>
      </c>
      <c r="D791" s="13" t="s">
        <v>0</v>
      </c>
      <c r="E791" s="12" t="s">
        <v>65</v>
      </c>
      <c r="F791" s="4">
        <v>0</v>
      </c>
      <c r="G791" s="59">
        <v>0</v>
      </c>
      <c r="H791" s="59">
        <v>0</v>
      </c>
      <c r="I791" s="110" t="s">
        <v>63</v>
      </c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  <c r="IV791"/>
    </row>
    <row r="792" spans="1:256" s="43" customFormat="1" ht="15" customHeight="1">
      <c r="A792" s="66" t="s">
        <v>216</v>
      </c>
      <c r="B792" s="25">
        <v>40163</v>
      </c>
      <c r="C792" s="133" t="s">
        <v>402</v>
      </c>
      <c r="D792" s="12" t="s">
        <v>0</v>
      </c>
      <c r="E792" s="12" t="s">
        <v>65</v>
      </c>
      <c r="F792" s="12">
        <v>0</v>
      </c>
      <c r="G792" s="501">
        <v>0</v>
      </c>
      <c r="H792" s="501">
        <v>0</v>
      </c>
      <c r="I792" s="110" t="s">
        <v>63</v>
      </c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  <c r="IU792"/>
      <c r="IV792"/>
    </row>
    <row r="793" spans="1:256" s="43" customFormat="1" ht="15" customHeight="1">
      <c r="A793" s="55" t="s">
        <v>216</v>
      </c>
      <c r="B793" s="25">
        <v>40334</v>
      </c>
      <c r="C793" s="133" t="s">
        <v>402</v>
      </c>
      <c r="D793" s="12" t="s">
        <v>0</v>
      </c>
      <c r="E793" s="12" t="s">
        <v>65</v>
      </c>
      <c r="F793" s="12">
        <v>0</v>
      </c>
      <c r="G793" s="502"/>
      <c r="H793" s="502"/>
      <c r="I793" s="110" t="s">
        <v>63</v>
      </c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  <c r="IV793"/>
    </row>
    <row r="794" spans="1:256" s="43" customFormat="1" ht="15" customHeight="1">
      <c r="A794" s="55" t="s">
        <v>216</v>
      </c>
      <c r="B794" s="25">
        <v>40496</v>
      </c>
      <c r="C794" s="133" t="s">
        <v>402</v>
      </c>
      <c r="D794" s="12" t="s">
        <v>0</v>
      </c>
      <c r="E794" s="12" t="s">
        <v>65</v>
      </c>
      <c r="F794" s="12">
        <v>0</v>
      </c>
      <c r="G794" s="502"/>
      <c r="H794" s="502"/>
      <c r="I794" s="110" t="s">
        <v>63</v>
      </c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  <c r="IV794"/>
    </row>
    <row r="795" spans="1:256" s="43" customFormat="1" ht="15" customHeight="1">
      <c r="A795" s="54" t="s">
        <v>216</v>
      </c>
      <c r="B795" s="68">
        <v>40575</v>
      </c>
      <c r="C795" s="133" t="s">
        <v>402</v>
      </c>
      <c r="D795" s="12" t="s">
        <v>0</v>
      </c>
      <c r="E795" s="12" t="s">
        <v>65</v>
      </c>
      <c r="F795" s="12">
        <v>0</v>
      </c>
      <c r="G795" s="503"/>
      <c r="H795" s="503"/>
      <c r="I795" s="110" t="s">
        <v>63</v>
      </c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</row>
    <row r="796" spans="1:256" s="43" customFormat="1" ht="15" customHeight="1">
      <c r="A796" s="54" t="s">
        <v>217</v>
      </c>
      <c r="B796" s="36">
        <v>40165</v>
      </c>
      <c r="C796" s="133" t="s">
        <v>402</v>
      </c>
      <c r="D796" s="12" t="s">
        <v>0</v>
      </c>
      <c r="E796" s="12" t="s">
        <v>65</v>
      </c>
      <c r="F796" s="12">
        <v>0</v>
      </c>
      <c r="G796" s="59">
        <v>0</v>
      </c>
      <c r="H796" s="59">
        <v>0</v>
      </c>
      <c r="I796" s="110" t="s">
        <v>63</v>
      </c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</row>
    <row r="797" spans="1:256" s="43" customFormat="1" ht="15" customHeight="1">
      <c r="A797" s="11" t="s">
        <v>218</v>
      </c>
      <c r="B797" s="36">
        <v>40170</v>
      </c>
      <c r="C797" s="127" t="s">
        <v>27</v>
      </c>
      <c r="D797" s="12" t="s">
        <v>0</v>
      </c>
      <c r="E797" s="12" t="s">
        <v>65</v>
      </c>
      <c r="F797" s="12">
        <v>0</v>
      </c>
      <c r="G797" s="501">
        <v>0</v>
      </c>
      <c r="H797" s="501">
        <v>0</v>
      </c>
      <c r="I797" s="110" t="s">
        <v>63</v>
      </c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</row>
    <row r="798" spans="1:256" s="43" customFormat="1" ht="15" customHeight="1">
      <c r="A798" s="11" t="s">
        <v>218</v>
      </c>
      <c r="B798" s="36">
        <v>40222</v>
      </c>
      <c r="C798" s="127" t="s">
        <v>27</v>
      </c>
      <c r="D798" s="12" t="s">
        <v>0</v>
      </c>
      <c r="E798" s="12" t="s">
        <v>65</v>
      </c>
      <c r="F798" s="12">
        <v>0</v>
      </c>
      <c r="G798" s="503"/>
      <c r="H798" s="503"/>
      <c r="I798" s="110" t="s">
        <v>63</v>
      </c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</row>
    <row r="799" spans="1:256" s="43" customFormat="1" ht="15" customHeight="1">
      <c r="A799" s="11" t="s">
        <v>219</v>
      </c>
      <c r="B799" s="36">
        <v>40174</v>
      </c>
      <c r="C799" s="127" t="s">
        <v>260</v>
      </c>
      <c r="D799" s="12" t="s">
        <v>0</v>
      </c>
      <c r="E799" s="12" t="s">
        <v>65</v>
      </c>
      <c r="F799" s="12">
        <v>0</v>
      </c>
      <c r="G799" s="59">
        <v>0</v>
      </c>
      <c r="H799" s="59">
        <v>0</v>
      </c>
      <c r="I799" s="110" t="s">
        <v>63</v>
      </c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  <c r="IV799"/>
    </row>
    <row r="800" spans="1:256" s="43" customFormat="1" ht="15" customHeight="1">
      <c r="A800" s="11" t="s">
        <v>220</v>
      </c>
      <c r="B800" s="36">
        <v>40194</v>
      </c>
      <c r="C800" s="133" t="s">
        <v>402</v>
      </c>
      <c r="D800" s="12" t="s">
        <v>0</v>
      </c>
      <c r="E800" s="12" t="s">
        <v>65</v>
      </c>
      <c r="F800" s="12">
        <v>0</v>
      </c>
      <c r="G800" s="59">
        <v>0</v>
      </c>
      <c r="H800" s="59">
        <v>0</v>
      </c>
      <c r="I800" s="110" t="s">
        <v>63</v>
      </c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  <c r="IV800"/>
    </row>
    <row r="801" spans="1:256" s="43" customFormat="1" ht="15" customHeight="1">
      <c r="A801" s="66" t="s">
        <v>221</v>
      </c>
      <c r="B801" s="46">
        <v>40200</v>
      </c>
      <c r="C801" s="127" t="s">
        <v>83</v>
      </c>
      <c r="D801" s="12" t="s">
        <v>0</v>
      </c>
      <c r="E801" s="12" t="s">
        <v>65</v>
      </c>
      <c r="F801" s="12">
        <v>0</v>
      </c>
      <c r="G801" s="59">
        <v>0</v>
      </c>
      <c r="H801" s="59">
        <v>0</v>
      </c>
      <c r="I801" s="110" t="s">
        <v>63</v>
      </c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  <c r="IV801"/>
    </row>
    <row r="802" spans="1:256" s="43" customFormat="1" ht="15" customHeight="1">
      <c r="A802" s="53" t="s">
        <v>222</v>
      </c>
      <c r="B802" s="68">
        <v>40203</v>
      </c>
      <c r="C802" s="133" t="s">
        <v>402</v>
      </c>
      <c r="D802" s="91" t="s">
        <v>0</v>
      </c>
      <c r="E802" s="12" t="s">
        <v>65</v>
      </c>
      <c r="F802" s="12">
        <v>0</v>
      </c>
      <c r="G802" s="530">
        <v>0</v>
      </c>
      <c r="H802" s="530">
        <v>0</v>
      </c>
      <c r="I802" s="110" t="s">
        <v>63</v>
      </c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  <c r="IV802"/>
    </row>
    <row r="803" spans="1:256" s="43" customFormat="1" ht="15" customHeight="1">
      <c r="A803" s="38" t="s">
        <v>222</v>
      </c>
      <c r="B803" s="25">
        <v>40239</v>
      </c>
      <c r="C803" s="133" t="s">
        <v>402</v>
      </c>
      <c r="D803" s="91" t="s">
        <v>0</v>
      </c>
      <c r="E803" s="12" t="s">
        <v>65</v>
      </c>
      <c r="F803" s="12">
        <v>0</v>
      </c>
      <c r="G803" s="531"/>
      <c r="H803" s="531"/>
      <c r="I803" s="110" t="s">
        <v>63</v>
      </c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  <c r="IV803"/>
    </row>
    <row r="804" spans="1:256" s="43" customFormat="1" ht="15" customHeight="1">
      <c r="A804" s="38" t="s">
        <v>222</v>
      </c>
      <c r="B804" s="25">
        <v>40273</v>
      </c>
      <c r="C804" s="133" t="s">
        <v>402</v>
      </c>
      <c r="D804" s="91" t="s">
        <v>0</v>
      </c>
      <c r="E804" s="12" t="s">
        <v>65</v>
      </c>
      <c r="F804" s="12">
        <v>0</v>
      </c>
      <c r="G804" s="531"/>
      <c r="H804" s="531"/>
      <c r="I804" s="110" t="s">
        <v>63</v>
      </c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</row>
    <row r="805" spans="1:256" s="43" customFormat="1" ht="15" customHeight="1">
      <c r="A805" s="38" t="s">
        <v>222</v>
      </c>
      <c r="B805" s="25">
        <v>40351</v>
      </c>
      <c r="C805" s="133" t="s">
        <v>402</v>
      </c>
      <c r="D805" s="91" t="s">
        <v>0</v>
      </c>
      <c r="E805" s="12" t="s">
        <v>65</v>
      </c>
      <c r="F805" s="12">
        <v>0</v>
      </c>
      <c r="G805" s="531"/>
      <c r="H805" s="531"/>
      <c r="I805" s="110" t="s">
        <v>63</v>
      </c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</row>
    <row r="806" spans="1:256" s="43" customFormat="1" ht="15" customHeight="1">
      <c r="A806" s="38" t="s">
        <v>222</v>
      </c>
      <c r="B806" s="25">
        <v>40545</v>
      </c>
      <c r="C806" s="133" t="s">
        <v>402</v>
      </c>
      <c r="D806" s="91" t="s">
        <v>0</v>
      </c>
      <c r="E806" s="12" t="s">
        <v>65</v>
      </c>
      <c r="F806" s="12">
        <v>0</v>
      </c>
      <c r="G806" s="531"/>
      <c r="H806" s="531"/>
      <c r="I806" s="110" t="s">
        <v>63</v>
      </c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</row>
    <row r="807" spans="1:256" s="43" customFormat="1" ht="15" customHeight="1">
      <c r="A807" s="38" t="s">
        <v>222</v>
      </c>
      <c r="B807" s="25">
        <v>40676</v>
      </c>
      <c r="C807" s="133" t="s">
        <v>402</v>
      </c>
      <c r="D807" s="91" t="s">
        <v>0</v>
      </c>
      <c r="E807" s="12" t="s">
        <v>65</v>
      </c>
      <c r="F807" s="12">
        <v>0</v>
      </c>
      <c r="G807" s="531"/>
      <c r="H807" s="531"/>
      <c r="I807" s="110" t="s">
        <v>63</v>
      </c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</row>
    <row r="808" spans="1:256" s="43" customFormat="1" ht="15" customHeight="1">
      <c r="A808" s="55" t="s">
        <v>222</v>
      </c>
      <c r="B808" s="25">
        <v>40758</v>
      </c>
      <c r="C808" s="133" t="s">
        <v>288</v>
      </c>
      <c r="D808" s="91" t="s">
        <v>0</v>
      </c>
      <c r="E808" s="12" t="s">
        <v>65</v>
      </c>
      <c r="F808" s="12">
        <v>0</v>
      </c>
      <c r="G808" s="531"/>
      <c r="H808" s="531"/>
      <c r="I808" s="110" t="s">
        <v>63</v>
      </c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</row>
    <row r="809" spans="1:256" s="43" customFormat="1" ht="15" customHeight="1">
      <c r="A809" s="55" t="s">
        <v>222</v>
      </c>
      <c r="B809" s="25">
        <v>40801</v>
      </c>
      <c r="C809" s="133" t="s">
        <v>288</v>
      </c>
      <c r="D809" s="155" t="s">
        <v>0</v>
      </c>
      <c r="E809" s="155" t="s">
        <v>65</v>
      </c>
      <c r="F809" s="155">
        <v>0</v>
      </c>
      <c r="G809" s="531"/>
      <c r="H809" s="531"/>
      <c r="I809" s="159" t="s">
        <v>63</v>
      </c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</row>
    <row r="810" spans="1:256" s="43" customFormat="1" ht="15" customHeight="1">
      <c r="A810" s="54" t="s">
        <v>222</v>
      </c>
      <c r="B810" s="68">
        <v>40896</v>
      </c>
      <c r="C810" s="323" t="s">
        <v>288</v>
      </c>
      <c r="D810" s="155" t="s">
        <v>0</v>
      </c>
      <c r="E810" s="155" t="s">
        <v>65</v>
      </c>
      <c r="F810" s="155">
        <v>0</v>
      </c>
      <c r="G810" s="532"/>
      <c r="H810" s="532"/>
      <c r="I810" s="159" t="s">
        <v>63</v>
      </c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</row>
    <row r="811" spans="1:256" s="43" customFormat="1" ht="15" customHeight="1">
      <c r="A811" s="54" t="s">
        <v>224</v>
      </c>
      <c r="B811" s="36">
        <v>40208</v>
      </c>
      <c r="C811" s="133" t="s">
        <v>402</v>
      </c>
      <c r="D811" s="91" t="s">
        <v>0</v>
      </c>
      <c r="E811" s="12" t="s">
        <v>65</v>
      </c>
      <c r="F811" s="12">
        <v>0</v>
      </c>
      <c r="G811" s="59">
        <v>0</v>
      </c>
      <c r="H811" s="59">
        <v>0</v>
      </c>
      <c r="I811" s="110" t="s">
        <v>63</v>
      </c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</row>
    <row r="812" spans="1:256" s="43" customFormat="1" ht="15" customHeight="1">
      <c r="A812" s="41" t="s">
        <v>225</v>
      </c>
      <c r="B812" s="25">
        <v>40211</v>
      </c>
      <c r="C812" s="127" t="s">
        <v>260</v>
      </c>
      <c r="D812" s="91" t="s">
        <v>0</v>
      </c>
      <c r="E812" s="12" t="s">
        <v>65</v>
      </c>
      <c r="F812" s="12">
        <v>0</v>
      </c>
      <c r="G812" s="59">
        <v>0</v>
      </c>
      <c r="H812" s="59">
        <v>0</v>
      </c>
      <c r="I812" s="110" t="s">
        <v>63</v>
      </c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</row>
    <row r="813" spans="1:256" s="43" customFormat="1" ht="15" customHeight="1">
      <c r="A813" s="41" t="s">
        <v>229</v>
      </c>
      <c r="B813" s="25">
        <v>40213</v>
      </c>
      <c r="C813" s="133" t="s">
        <v>401</v>
      </c>
      <c r="D813" s="91" t="s">
        <v>0</v>
      </c>
      <c r="E813" s="12" t="s">
        <v>65</v>
      </c>
      <c r="F813" s="12">
        <v>0</v>
      </c>
      <c r="G813" s="59">
        <v>0</v>
      </c>
      <c r="H813" s="59">
        <v>0</v>
      </c>
      <c r="I813" s="110" t="s">
        <v>63</v>
      </c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</row>
    <row r="814" spans="1:256" s="43" customFormat="1" ht="15" customHeight="1">
      <c r="A814" s="54" t="s">
        <v>228</v>
      </c>
      <c r="B814" s="68">
        <v>40215</v>
      </c>
      <c r="C814" s="128" t="s">
        <v>400</v>
      </c>
      <c r="D814" s="91" t="s">
        <v>0</v>
      </c>
      <c r="E814" s="12" t="s">
        <v>65</v>
      </c>
      <c r="F814" s="12">
        <v>0</v>
      </c>
      <c r="G814" s="59">
        <v>0</v>
      </c>
      <c r="H814" s="59">
        <v>0</v>
      </c>
      <c r="I814" s="110" t="s">
        <v>63</v>
      </c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</row>
    <row r="815" spans="1:256" s="43" customFormat="1" ht="15" customHeight="1">
      <c r="A815" s="102" t="s">
        <v>227</v>
      </c>
      <c r="B815" s="36">
        <v>40215</v>
      </c>
      <c r="C815" s="133" t="s">
        <v>402</v>
      </c>
      <c r="D815" s="91" t="s">
        <v>0</v>
      </c>
      <c r="E815" s="12" t="s">
        <v>65</v>
      </c>
      <c r="F815" s="12">
        <v>0</v>
      </c>
      <c r="G815" s="59">
        <v>0</v>
      </c>
      <c r="H815" s="59">
        <v>0</v>
      </c>
      <c r="I815" s="110" t="s">
        <v>63</v>
      </c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</row>
    <row r="816" spans="1:256" s="43" customFormat="1" ht="15" customHeight="1">
      <c r="A816" s="55" t="s">
        <v>230</v>
      </c>
      <c r="B816" s="25">
        <v>40220</v>
      </c>
      <c r="C816" s="133" t="s">
        <v>402</v>
      </c>
      <c r="D816" s="91" t="s">
        <v>0</v>
      </c>
      <c r="E816" s="12" t="s">
        <v>65</v>
      </c>
      <c r="F816" s="12">
        <v>0</v>
      </c>
      <c r="G816" s="59">
        <v>0</v>
      </c>
      <c r="H816" s="59">
        <v>0</v>
      </c>
      <c r="I816" s="110" t="s">
        <v>63</v>
      </c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</row>
    <row r="817" spans="1:256" s="43" customFormat="1" ht="15" customHeight="1">
      <c r="A817" s="66" t="s">
        <v>231</v>
      </c>
      <c r="B817" s="25">
        <v>40223</v>
      </c>
      <c r="C817" s="128" t="s">
        <v>400</v>
      </c>
      <c r="D817" s="91" t="s">
        <v>0</v>
      </c>
      <c r="E817" s="12" t="s">
        <v>65</v>
      </c>
      <c r="F817" s="12">
        <v>0</v>
      </c>
      <c r="G817" s="501">
        <v>0</v>
      </c>
      <c r="H817" s="501">
        <v>0</v>
      </c>
      <c r="I817" s="110" t="s">
        <v>63</v>
      </c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</row>
    <row r="818" spans="1:256" s="43" customFormat="1" ht="15" customHeight="1">
      <c r="A818" s="144" t="s">
        <v>231</v>
      </c>
      <c r="B818" s="151">
        <v>40562</v>
      </c>
      <c r="C818" s="142" t="s">
        <v>274</v>
      </c>
      <c r="D818" s="91" t="s">
        <v>0</v>
      </c>
      <c r="E818" s="12" t="s">
        <v>65</v>
      </c>
      <c r="F818" s="12">
        <v>0</v>
      </c>
      <c r="G818" s="503"/>
      <c r="H818" s="503"/>
      <c r="I818" s="110" t="s">
        <v>63</v>
      </c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</row>
    <row r="819" spans="1:256" s="43" customFormat="1" ht="15" customHeight="1">
      <c r="A819" s="41" t="s">
        <v>232</v>
      </c>
      <c r="B819" s="25">
        <v>40233</v>
      </c>
      <c r="C819" s="133" t="s">
        <v>402</v>
      </c>
      <c r="D819" s="91" t="s">
        <v>0</v>
      </c>
      <c r="E819" s="12" t="s">
        <v>65</v>
      </c>
      <c r="F819" s="12">
        <v>0</v>
      </c>
      <c r="G819" s="59">
        <v>0</v>
      </c>
      <c r="H819" s="59">
        <v>0</v>
      </c>
      <c r="I819" s="110" t="s">
        <v>63</v>
      </c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  <c r="IV819"/>
    </row>
    <row r="820" spans="1:256" s="43" customFormat="1" ht="15" customHeight="1">
      <c r="A820" s="41" t="s">
        <v>233</v>
      </c>
      <c r="B820" s="25">
        <v>40242</v>
      </c>
      <c r="C820" s="128" t="s">
        <v>306</v>
      </c>
      <c r="D820" s="91" t="s">
        <v>0</v>
      </c>
      <c r="E820" s="12" t="s">
        <v>65</v>
      </c>
      <c r="F820" s="12">
        <v>0</v>
      </c>
      <c r="G820" s="59">
        <v>0</v>
      </c>
      <c r="H820" s="59">
        <v>0</v>
      </c>
      <c r="I820" s="110" t="s">
        <v>63</v>
      </c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  <c r="IV820"/>
    </row>
    <row r="821" spans="1:256" s="43" customFormat="1" ht="15" customHeight="1">
      <c r="A821" s="66" t="s">
        <v>243</v>
      </c>
      <c r="B821" s="25">
        <v>40242</v>
      </c>
      <c r="C821" s="133" t="s">
        <v>402</v>
      </c>
      <c r="D821" s="91" t="s">
        <v>0</v>
      </c>
      <c r="E821" s="12" t="s">
        <v>65</v>
      </c>
      <c r="F821" s="12">
        <v>0</v>
      </c>
      <c r="G821" s="59">
        <v>0</v>
      </c>
      <c r="H821" s="59">
        <v>0</v>
      </c>
      <c r="I821" s="110" t="s">
        <v>63</v>
      </c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</row>
    <row r="822" spans="1:256" s="43" customFormat="1" ht="15" customHeight="1">
      <c r="A822" s="55" t="s">
        <v>243</v>
      </c>
      <c r="B822" s="25">
        <v>40283</v>
      </c>
      <c r="C822" s="133" t="s">
        <v>402</v>
      </c>
      <c r="D822" s="91" t="s">
        <v>0</v>
      </c>
      <c r="E822" s="12" t="s">
        <v>65</v>
      </c>
      <c r="F822" s="12">
        <v>0</v>
      </c>
      <c r="G822" s="501">
        <v>0</v>
      </c>
      <c r="H822" s="501">
        <v>0</v>
      </c>
      <c r="I822" s="110" t="s">
        <v>63</v>
      </c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  <c r="IV822"/>
    </row>
    <row r="823" spans="1:256" s="43" customFormat="1" ht="15" customHeight="1">
      <c r="A823" s="54" t="s">
        <v>243</v>
      </c>
      <c r="B823" s="68">
        <v>40315</v>
      </c>
      <c r="C823" s="133" t="s">
        <v>402</v>
      </c>
      <c r="D823" s="91" t="s">
        <v>0</v>
      </c>
      <c r="E823" s="12" t="s">
        <v>65</v>
      </c>
      <c r="F823" s="12">
        <v>0</v>
      </c>
      <c r="G823" s="503"/>
      <c r="H823" s="503"/>
      <c r="I823" s="110" t="s">
        <v>63</v>
      </c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</row>
    <row r="824" spans="1:256" s="43" customFormat="1" ht="15" customHeight="1">
      <c r="A824" s="41" t="s">
        <v>236</v>
      </c>
      <c r="B824" s="25">
        <v>40252</v>
      </c>
      <c r="C824" s="133" t="s">
        <v>401</v>
      </c>
      <c r="D824" s="91" t="s">
        <v>0</v>
      </c>
      <c r="E824" s="12" t="s">
        <v>65</v>
      </c>
      <c r="F824" s="12">
        <v>0</v>
      </c>
      <c r="G824" s="59">
        <v>0</v>
      </c>
      <c r="H824" s="59">
        <v>0</v>
      </c>
      <c r="I824" s="110" t="s">
        <v>63</v>
      </c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</row>
    <row r="825" spans="1:256" s="43" customFormat="1" ht="15" customHeight="1">
      <c r="A825" s="41" t="s">
        <v>234</v>
      </c>
      <c r="B825" s="25">
        <v>40253</v>
      </c>
      <c r="C825" s="128" t="s">
        <v>400</v>
      </c>
      <c r="D825" s="91" t="s">
        <v>0</v>
      </c>
      <c r="E825" s="12" t="s">
        <v>65</v>
      </c>
      <c r="F825" s="12">
        <v>0</v>
      </c>
      <c r="G825" s="59">
        <v>0</v>
      </c>
      <c r="H825" s="59">
        <v>0</v>
      </c>
      <c r="I825" s="110" t="s">
        <v>63</v>
      </c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</row>
    <row r="826" spans="1:256" s="43" customFormat="1" ht="15" customHeight="1">
      <c r="A826" s="41" t="s">
        <v>235</v>
      </c>
      <c r="B826" s="25">
        <v>40253</v>
      </c>
      <c r="C826" s="128" t="s">
        <v>280</v>
      </c>
      <c r="D826" s="91" t="s">
        <v>0</v>
      </c>
      <c r="E826" s="12" t="s">
        <v>65</v>
      </c>
      <c r="F826" s="12">
        <v>0</v>
      </c>
      <c r="G826" s="59">
        <v>0</v>
      </c>
      <c r="H826" s="59">
        <v>0</v>
      </c>
      <c r="I826" s="110" t="s">
        <v>63</v>
      </c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</row>
    <row r="827" spans="1:256" s="43" customFormat="1" ht="15" customHeight="1">
      <c r="A827" s="41" t="s">
        <v>238</v>
      </c>
      <c r="B827" s="25">
        <v>40266</v>
      </c>
      <c r="C827" s="127" t="s">
        <v>83</v>
      </c>
      <c r="D827" s="91" t="s">
        <v>0</v>
      </c>
      <c r="E827" s="12" t="s">
        <v>65</v>
      </c>
      <c r="F827" s="12">
        <v>0</v>
      </c>
      <c r="G827" s="59">
        <v>0</v>
      </c>
      <c r="H827" s="59">
        <v>0</v>
      </c>
      <c r="I827" s="110" t="s">
        <v>63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</row>
    <row r="828" spans="1:256" s="43" customFormat="1" ht="15" customHeight="1">
      <c r="A828" s="54" t="s">
        <v>239</v>
      </c>
      <c r="B828" s="68">
        <v>40266</v>
      </c>
      <c r="C828" s="127" t="s">
        <v>83</v>
      </c>
      <c r="D828" s="91" t="s">
        <v>0</v>
      </c>
      <c r="E828" s="12" t="s">
        <v>65</v>
      </c>
      <c r="F828" s="12">
        <v>0</v>
      </c>
      <c r="G828" s="59">
        <v>0</v>
      </c>
      <c r="H828" s="59">
        <v>0</v>
      </c>
      <c r="I828" s="110" t="s">
        <v>63</v>
      </c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  <c r="IV828"/>
    </row>
    <row r="829" spans="1:256" s="43" customFormat="1" ht="15" customHeight="1">
      <c r="A829" s="41" t="s">
        <v>240</v>
      </c>
      <c r="B829" s="25">
        <v>40266</v>
      </c>
      <c r="C829" s="128" t="s">
        <v>400</v>
      </c>
      <c r="D829" s="91" t="s">
        <v>0</v>
      </c>
      <c r="E829" s="12" t="s">
        <v>65</v>
      </c>
      <c r="F829" s="12">
        <v>0</v>
      </c>
      <c r="G829" s="59">
        <v>0</v>
      </c>
      <c r="H829" s="59">
        <v>0</v>
      </c>
      <c r="I829" s="110" t="s">
        <v>63</v>
      </c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  <c r="IV829"/>
    </row>
    <row r="830" spans="1:256" s="43" customFormat="1" ht="15" customHeight="1">
      <c r="A830" s="41" t="s">
        <v>241</v>
      </c>
      <c r="B830" s="25">
        <v>40275</v>
      </c>
      <c r="C830" s="127" t="s">
        <v>407</v>
      </c>
      <c r="D830" s="91" t="s">
        <v>0</v>
      </c>
      <c r="E830" s="12" t="s">
        <v>65</v>
      </c>
      <c r="F830" s="12">
        <v>0</v>
      </c>
      <c r="G830" s="59">
        <v>0</v>
      </c>
      <c r="H830" s="59">
        <v>0</v>
      </c>
      <c r="I830" s="110" t="s">
        <v>63</v>
      </c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  <c r="IV830"/>
    </row>
    <row r="831" spans="1:256" s="43" customFormat="1" ht="15" customHeight="1">
      <c r="A831" s="41" t="s">
        <v>242</v>
      </c>
      <c r="B831" s="25">
        <v>40282</v>
      </c>
      <c r="C831" s="133" t="s">
        <v>401</v>
      </c>
      <c r="D831" s="91" t="s">
        <v>0</v>
      </c>
      <c r="E831" s="12" t="s">
        <v>65</v>
      </c>
      <c r="F831" s="12">
        <v>0</v>
      </c>
      <c r="G831" s="59">
        <v>0</v>
      </c>
      <c r="H831" s="59">
        <v>0</v>
      </c>
      <c r="I831" s="110" t="s">
        <v>63</v>
      </c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  <c r="IV831"/>
    </row>
    <row r="832" spans="1:256" s="43" customFormat="1" ht="15" customHeight="1">
      <c r="A832" s="41" t="s">
        <v>244</v>
      </c>
      <c r="B832" s="25">
        <v>40284</v>
      </c>
      <c r="C832" s="128" t="s">
        <v>400</v>
      </c>
      <c r="D832" s="91" t="s">
        <v>0</v>
      </c>
      <c r="E832" s="12" t="s">
        <v>65</v>
      </c>
      <c r="F832" s="12">
        <v>0</v>
      </c>
      <c r="G832" s="59">
        <v>0</v>
      </c>
      <c r="H832" s="59">
        <v>0</v>
      </c>
      <c r="I832" s="110" t="s">
        <v>63</v>
      </c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  <c r="IV832"/>
    </row>
    <row r="833" spans="1:256" s="43" customFormat="1" ht="15" customHeight="1">
      <c r="A833" s="41" t="s">
        <v>245</v>
      </c>
      <c r="B833" s="25">
        <v>40287</v>
      </c>
      <c r="C833" s="127" t="s">
        <v>83</v>
      </c>
      <c r="D833" s="91" t="s">
        <v>0</v>
      </c>
      <c r="E833" s="12" t="s">
        <v>65</v>
      </c>
      <c r="F833" s="12">
        <v>0</v>
      </c>
      <c r="G833" s="59">
        <v>0</v>
      </c>
      <c r="H833" s="59">
        <v>0</v>
      </c>
      <c r="I833" s="110" t="s">
        <v>63</v>
      </c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  <c r="IV833"/>
    </row>
    <row r="834" spans="1:256" s="43" customFormat="1" ht="15" customHeight="1">
      <c r="A834" s="41" t="s">
        <v>246</v>
      </c>
      <c r="B834" s="25">
        <v>40290</v>
      </c>
      <c r="C834" s="128" t="s">
        <v>280</v>
      </c>
      <c r="D834" s="91" t="s">
        <v>0</v>
      </c>
      <c r="E834" s="12" t="s">
        <v>65</v>
      </c>
      <c r="F834" s="12">
        <v>0</v>
      </c>
      <c r="G834" s="59">
        <v>0</v>
      </c>
      <c r="H834" s="59">
        <v>0</v>
      </c>
      <c r="I834" s="110" t="s">
        <v>63</v>
      </c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  <c r="IV834"/>
    </row>
    <row r="835" spans="1:256" s="43" customFormat="1" ht="15" customHeight="1">
      <c r="A835" s="41" t="s">
        <v>247</v>
      </c>
      <c r="B835" s="25">
        <v>40292</v>
      </c>
      <c r="C835" s="133" t="s">
        <v>401</v>
      </c>
      <c r="D835" s="91" t="s">
        <v>0</v>
      </c>
      <c r="E835" s="12" t="s">
        <v>65</v>
      </c>
      <c r="F835" s="12">
        <v>0</v>
      </c>
      <c r="G835" s="59">
        <v>0</v>
      </c>
      <c r="H835" s="59">
        <v>0</v>
      </c>
      <c r="I835" s="110" t="s">
        <v>63</v>
      </c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  <c r="IV835"/>
    </row>
    <row r="836" spans="1:256" s="43" customFormat="1" ht="15" customHeight="1">
      <c r="A836" s="55" t="s">
        <v>249</v>
      </c>
      <c r="B836" s="25">
        <v>40296</v>
      </c>
      <c r="C836" s="133" t="s">
        <v>402</v>
      </c>
      <c r="D836" s="91" t="s">
        <v>0</v>
      </c>
      <c r="E836" s="12" t="s">
        <v>65</v>
      </c>
      <c r="F836" s="12">
        <v>0</v>
      </c>
      <c r="G836" s="59">
        <v>0</v>
      </c>
      <c r="H836" s="59">
        <v>0</v>
      </c>
      <c r="I836" s="110" t="s">
        <v>63</v>
      </c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</row>
    <row r="837" spans="1:256" s="43" customFormat="1" ht="15" customHeight="1">
      <c r="A837" s="66" t="s">
        <v>248</v>
      </c>
      <c r="B837" s="25">
        <v>40298</v>
      </c>
      <c r="C837" s="128" t="s">
        <v>400</v>
      </c>
      <c r="D837" s="91" t="s">
        <v>47</v>
      </c>
      <c r="E837" s="12" t="s">
        <v>270</v>
      </c>
      <c r="F837" s="12">
        <v>1</v>
      </c>
      <c r="G837" s="501">
        <v>0</v>
      </c>
      <c r="H837" s="533">
        <f>1/2</f>
        <v>0.5</v>
      </c>
      <c r="I837" s="110" t="s">
        <v>49</v>
      </c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1:256" s="43" customFormat="1" ht="15" customHeight="1">
      <c r="A838" s="41" t="s">
        <v>248</v>
      </c>
      <c r="B838" s="25">
        <v>40364</v>
      </c>
      <c r="C838" s="128" t="s">
        <v>400</v>
      </c>
      <c r="D838" s="91" t="s">
        <v>0</v>
      </c>
      <c r="E838" s="12" t="s">
        <v>65</v>
      </c>
      <c r="F838" s="12">
        <v>0</v>
      </c>
      <c r="G838" s="503"/>
      <c r="H838" s="534"/>
      <c r="I838" s="110" t="s">
        <v>63</v>
      </c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1:256" s="43" customFormat="1" ht="15" customHeight="1">
      <c r="A839" s="41" t="s">
        <v>250</v>
      </c>
      <c r="B839" s="25">
        <v>40304</v>
      </c>
      <c r="C839" s="127" t="s">
        <v>83</v>
      </c>
      <c r="D839" s="91" t="s">
        <v>0</v>
      </c>
      <c r="E839" s="12" t="s">
        <v>65</v>
      </c>
      <c r="F839" s="12">
        <v>0</v>
      </c>
      <c r="G839" s="59">
        <v>0</v>
      </c>
      <c r="H839" s="59">
        <v>0</v>
      </c>
      <c r="I839" s="110" t="s">
        <v>63</v>
      </c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1:256" s="43" customFormat="1" ht="15" customHeight="1">
      <c r="A840" s="41" t="s">
        <v>251</v>
      </c>
      <c r="B840" s="25">
        <v>40304</v>
      </c>
      <c r="C840" s="133" t="s">
        <v>402</v>
      </c>
      <c r="D840" s="91" t="s">
        <v>0</v>
      </c>
      <c r="E840" s="12" t="s">
        <v>65</v>
      </c>
      <c r="F840" s="12">
        <v>0</v>
      </c>
      <c r="G840" s="59">
        <v>0</v>
      </c>
      <c r="H840" s="59">
        <v>0</v>
      </c>
      <c r="I840" s="110" t="s">
        <v>63</v>
      </c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1:256" s="43" customFormat="1" ht="15" customHeight="1">
      <c r="A841" s="66" t="s">
        <v>252</v>
      </c>
      <c r="B841" s="25">
        <v>40308</v>
      </c>
      <c r="C841" s="127" t="s">
        <v>83</v>
      </c>
      <c r="D841" s="91" t="s">
        <v>0</v>
      </c>
      <c r="E841" s="12" t="s">
        <v>65</v>
      </c>
      <c r="F841" s="12">
        <v>0</v>
      </c>
      <c r="G841" s="501">
        <v>0</v>
      </c>
      <c r="H841" s="501">
        <v>0</v>
      </c>
      <c r="I841" s="110" t="s">
        <v>63</v>
      </c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1:9" ht="15" customHeight="1">
      <c r="A842" s="449" t="s">
        <v>252</v>
      </c>
      <c r="B842" s="68">
        <v>41016</v>
      </c>
      <c r="C842" s="127" t="s">
        <v>398</v>
      </c>
      <c r="D842" s="155" t="s">
        <v>0</v>
      </c>
      <c r="E842" s="12" t="s">
        <v>65</v>
      </c>
      <c r="F842" s="12">
        <v>0</v>
      </c>
      <c r="G842" s="503"/>
      <c r="H842" s="503"/>
      <c r="I842" s="110" t="s">
        <v>63</v>
      </c>
    </row>
    <row r="843" spans="1:256" s="43" customFormat="1" ht="15" customHeight="1">
      <c r="A843" s="41" t="s">
        <v>253</v>
      </c>
      <c r="B843" s="25">
        <v>40321</v>
      </c>
      <c r="C843" s="128" t="s">
        <v>254</v>
      </c>
      <c r="D843" s="91" t="s">
        <v>0</v>
      </c>
      <c r="E843" s="12" t="s">
        <v>65</v>
      </c>
      <c r="F843" s="12">
        <v>0</v>
      </c>
      <c r="G843" s="59">
        <v>0</v>
      </c>
      <c r="H843" s="59">
        <v>0</v>
      </c>
      <c r="I843" s="110" t="s">
        <v>63</v>
      </c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1:256" s="43" customFormat="1" ht="15" customHeight="1">
      <c r="A844" s="41" t="s">
        <v>261</v>
      </c>
      <c r="B844" s="25">
        <v>40322</v>
      </c>
      <c r="C844" s="127" t="s">
        <v>83</v>
      </c>
      <c r="D844" s="91" t="s">
        <v>0</v>
      </c>
      <c r="E844" s="12" t="s">
        <v>65</v>
      </c>
      <c r="F844" s="12">
        <v>0</v>
      </c>
      <c r="G844" s="59">
        <v>0</v>
      </c>
      <c r="H844" s="59">
        <v>0</v>
      </c>
      <c r="I844" s="110" t="s">
        <v>63</v>
      </c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1:256" s="43" customFormat="1" ht="15" customHeight="1">
      <c r="A845" s="55" t="s">
        <v>262</v>
      </c>
      <c r="B845" s="25">
        <v>40324</v>
      </c>
      <c r="C845" s="128" t="s">
        <v>404</v>
      </c>
      <c r="D845" s="91" t="s">
        <v>0</v>
      </c>
      <c r="E845" s="12" t="s">
        <v>65</v>
      </c>
      <c r="F845" s="12">
        <v>0</v>
      </c>
      <c r="G845" s="59">
        <v>0</v>
      </c>
      <c r="H845" s="59">
        <v>0</v>
      </c>
      <c r="I845" s="110" t="s">
        <v>63</v>
      </c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1:256" s="43" customFormat="1" ht="15" customHeight="1">
      <c r="A846" s="66" t="s">
        <v>264</v>
      </c>
      <c r="B846" s="25">
        <v>40329</v>
      </c>
      <c r="C846" s="133" t="s">
        <v>402</v>
      </c>
      <c r="D846" s="91" t="s">
        <v>0</v>
      </c>
      <c r="E846" s="12" t="s">
        <v>65</v>
      </c>
      <c r="F846" s="12">
        <v>0</v>
      </c>
      <c r="G846" s="501">
        <v>0</v>
      </c>
      <c r="H846" s="501">
        <v>0</v>
      </c>
      <c r="I846" s="110" t="s">
        <v>63</v>
      </c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1:256" s="43" customFormat="1" ht="15" customHeight="1">
      <c r="A847" s="55" t="s">
        <v>264</v>
      </c>
      <c r="B847" s="68">
        <v>40383</v>
      </c>
      <c r="C847" s="133" t="s">
        <v>402</v>
      </c>
      <c r="D847" s="91" t="s">
        <v>0</v>
      </c>
      <c r="E847" s="12" t="s">
        <v>65</v>
      </c>
      <c r="F847" s="12">
        <v>0</v>
      </c>
      <c r="G847" s="502"/>
      <c r="H847" s="502"/>
      <c r="I847" s="110" t="s">
        <v>63</v>
      </c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1:256" s="43" customFormat="1" ht="15" customHeight="1">
      <c r="A848" s="54" t="s">
        <v>264</v>
      </c>
      <c r="B848" s="68">
        <v>40621</v>
      </c>
      <c r="C848" s="133" t="s">
        <v>402</v>
      </c>
      <c r="D848" s="91" t="s">
        <v>0</v>
      </c>
      <c r="E848" s="12" t="s">
        <v>65</v>
      </c>
      <c r="F848" s="12">
        <v>0</v>
      </c>
      <c r="G848" s="503"/>
      <c r="H848" s="503"/>
      <c r="I848" s="110" t="s">
        <v>63</v>
      </c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1:256" s="43" customFormat="1" ht="15" customHeight="1">
      <c r="A849" s="41" t="s">
        <v>265</v>
      </c>
      <c r="B849" s="25">
        <v>40330</v>
      </c>
      <c r="C849" s="128" t="s">
        <v>266</v>
      </c>
      <c r="D849" s="91" t="s">
        <v>0</v>
      </c>
      <c r="E849" s="12" t="s">
        <v>65</v>
      </c>
      <c r="F849" s="12">
        <v>0</v>
      </c>
      <c r="G849" s="59">
        <v>0</v>
      </c>
      <c r="H849" s="59">
        <v>0</v>
      </c>
      <c r="I849" s="110" t="s">
        <v>63</v>
      </c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</row>
    <row r="850" spans="1:256" s="43" customFormat="1" ht="15" customHeight="1">
      <c r="A850" s="41" t="s">
        <v>267</v>
      </c>
      <c r="B850" s="25">
        <v>40346</v>
      </c>
      <c r="C850" s="133" t="s">
        <v>402</v>
      </c>
      <c r="D850" s="91" t="s">
        <v>0</v>
      </c>
      <c r="E850" s="12" t="s">
        <v>65</v>
      </c>
      <c r="F850" s="12">
        <v>0</v>
      </c>
      <c r="G850" s="59">
        <v>0</v>
      </c>
      <c r="H850" s="59">
        <v>0</v>
      </c>
      <c r="I850" s="110" t="s">
        <v>63</v>
      </c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1:256" s="43" customFormat="1" ht="15" customHeight="1">
      <c r="A851" s="41" t="s">
        <v>268</v>
      </c>
      <c r="B851" s="25">
        <v>40353</v>
      </c>
      <c r="C851" s="128" t="s">
        <v>266</v>
      </c>
      <c r="D851" s="91" t="s">
        <v>0</v>
      </c>
      <c r="E851" s="12" t="s">
        <v>65</v>
      </c>
      <c r="F851" s="12">
        <v>0</v>
      </c>
      <c r="G851" s="59">
        <v>0</v>
      </c>
      <c r="H851" s="59">
        <v>0</v>
      </c>
      <c r="I851" s="110" t="s">
        <v>63</v>
      </c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1:256" s="43" customFormat="1" ht="15" customHeight="1">
      <c r="A852" s="55" t="s">
        <v>269</v>
      </c>
      <c r="B852" s="25">
        <v>40358</v>
      </c>
      <c r="C852" s="133" t="s">
        <v>402</v>
      </c>
      <c r="D852" s="91" t="s">
        <v>0</v>
      </c>
      <c r="E852" s="12" t="s">
        <v>65</v>
      </c>
      <c r="F852" s="12">
        <v>0</v>
      </c>
      <c r="G852" s="59">
        <v>0</v>
      </c>
      <c r="H852" s="59">
        <v>0</v>
      </c>
      <c r="I852" s="110" t="s">
        <v>63</v>
      </c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1:256" s="43" customFormat="1" ht="15" customHeight="1">
      <c r="A853" s="66" t="s">
        <v>271</v>
      </c>
      <c r="B853" s="25">
        <v>40368</v>
      </c>
      <c r="C853" s="128" t="s">
        <v>401</v>
      </c>
      <c r="D853" s="91" t="s">
        <v>0</v>
      </c>
      <c r="E853" s="12" t="s">
        <v>65</v>
      </c>
      <c r="F853" s="12">
        <v>0</v>
      </c>
      <c r="G853" s="501">
        <v>0</v>
      </c>
      <c r="H853" s="501">
        <v>0</v>
      </c>
      <c r="I853" s="110" t="s">
        <v>63</v>
      </c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1:256" s="43" customFormat="1" ht="15" customHeight="1">
      <c r="A854" s="41" t="s">
        <v>271</v>
      </c>
      <c r="B854" s="25">
        <v>40582</v>
      </c>
      <c r="C854" s="128" t="s">
        <v>406</v>
      </c>
      <c r="D854" s="91" t="s">
        <v>0</v>
      </c>
      <c r="E854" s="12" t="s">
        <v>65</v>
      </c>
      <c r="F854" s="12">
        <v>0</v>
      </c>
      <c r="G854" s="503"/>
      <c r="H854" s="503"/>
      <c r="I854" s="110" t="s">
        <v>63</v>
      </c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1:256" s="43" customFormat="1" ht="15" customHeight="1">
      <c r="A855" s="41" t="s">
        <v>272</v>
      </c>
      <c r="B855" s="25">
        <v>40375</v>
      </c>
      <c r="C855" s="128" t="s">
        <v>404</v>
      </c>
      <c r="D855" s="91" t="s">
        <v>0</v>
      </c>
      <c r="E855" s="12" t="s">
        <v>65</v>
      </c>
      <c r="F855" s="12">
        <v>0</v>
      </c>
      <c r="G855" s="59">
        <v>0</v>
      </c>
      <c r="H855" s="59">
        <v>0</v>
      </c>
      <c r="I855" s="110" t="s">
        <v>63</v>
      </c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1:256" s="43" customFormat="1" ht="15" customHeight="1">
      <c r="A856" s="286" t="s">
        <v>273</v>
      </c>
      <c r="B856" s="287">
        <v>40375</v>
      </c>
      <c r="C856" s="288" t="s">
        <v>274</v>
      </c>
      <c r="D856" s="289" t="s">
        <v>47</v>
      </c>
      <c r="E856" s="289" t="s">
        <v>50</v>
      </c>
      <c r="F856" s="289">
        <v>3</v>
      </c>
      <c r="G856" s="221">
        <v>3</v>
      </c>
      <c r="H856" s="221">
        <v>0</v>
      </c>
      <c r="I856" s="290" t="s">
        <v>275</v>
      </c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1:256" s="43" customFormat="1" ht="15" customHeight="1">
      <c r="A857" s="140" t="s">
        <v>277</v>
      </c>
      <c r="B857" s="141">
        <v>40385</v>
      </c>
      <c r="C857" s="133" t="s">
        <v>402</v>
      </c>
      <c r="D857" s="91" t="s">
        <v>0</v>
      </c>
      <c r="E857" s="12" t="s">
        <v>65</v>
      </c>
      <c r="F857" s="12">
        <v>0</v>
      </c>
      <c r="G857" s="59">
        <v>0</v>
      </c>
      <c r="H857" s="59">
        <v>0</v>
      </c>
      <c r="I857" s="110" t="s">
        <v>63</v>
      </c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</row>
    <row r="858" spans="1:256" s="43" customFormat="1" ht="15" customHeight="1">
      <c r="A858" s="140" t="s">
        <v>278</v>
      </c>
      <c r="B858" s="141">
        <v>40387</v>
      </c>
      <c r="C858" s="133" t="s">
        <v>402</v>
      </c>
      <c r="D858" s="91" t="s">
        <v>0</v>
      </c>
      <c r="E858" s="12" t="s">
        <v>65</v>
      </c>
      <c r="F858" s="12">
        <v>0</v>
      </c>
      <c r="G858" s="59">
        <v>0</v>
      </c>
      <c r="H858" s="59">
        <v>0</v>
      </c>
      <c r="I858" s="110" t="s">
        <v>63</v>
      </c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</row>
    <row r="859" spans="1:256" s="43" customFormat="1" ht="15" customHeight="1">
      <c r="A859" s="147" t="s">
        <v>279</v>
      </c>
      <c r="B859" s="148">
        <v>40390</v>
      </c>
      <c r="C859" s="142" t="s">
        <v>280</v>
      </c>
      <c r="D859" s="91" t="s">
        <v>0</v>
      </c>
      <c r="E859" s="12" t="s">
        <v>65</v>
      </c>
      <c r="F859" s="12">
        <v>0</v>
      </c>
      <c r="G859" s="59">
        <v>0</v>
      </c>
      <c r="H859" s="59">
        <v>0</v>
      </c>
      <c r="I859" s="110" t="s">
        <v>63</v>
      </c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</row>
    <row r="860" spans="1:256" s="43" customFormat="1" ht="15" customHeight="1">
      <c r="A860" s="147" t="s">
        <v>281</v>
      </c>
      <c r="B860" s="148">
        <v>40394</v>
      </c>
      <c r="C860" s="128" t="s">
        <v>400</v>
      </c>
      <c r="D860" s="91" t="s">
        <v>0</v>
      </c>
      <c r="E860" s="12" t="s">
        <v>65</v>
      </c>
      <c r="F860" s="12">
        <v>0</v>
      </c>
      <c r="G860" s="59">
        <v>0</v>
      </c>
      <c r="H860" s="59">
        <v>0</v>
      </c>
      <c r="I860" s="110" t="s">
        <v>63</v>
      </c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</row>
    <row r="861" spans="1:256" s="43" customFormat="1" ht="15" customHeight="1">
      <c r="A861" s="144" t="s">
        <v>282</v>
      </c>
      <c r="B861" s="151">
        <v>40399</v>
      </c>
      <c r="C861" s="142" t="s">
        <v>266</v>
      </c>
      <c r="D861" s="91" t="s">
        <v>0</v>
      </c>
      <c r="E861" s="12" t="s">
        <v>65</v>
      </c>
      <c r="F861" s="12">
        <v>0</v>
      </c>
      <c r="G861" s="59">
        <v>0</v>
      </c>
      <c r="H861" s="59">
        <v>0</v>
      </c>
      <c r="I861" s="110" t="s">
        <v>63</v>
      </c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  <c r="IU861"/>
      <c r="IV861"/>
    </row>
    <row r="862" spans="1:256" s="43" customFormat="1" ht="15" customHeight="1">
      <c r="A862" s="144" t="s">
        <v>284</v>
      </c>
      <c r="B862" s="151">
        <v>40405</v>
      </c>
      <c r="C862" s="133" t="s">
        <v>402</v>
      </c>
      <c r="D862" s="91" t="s">
        <v>0</v>
      </c>
      <c r="E862" s="12" t="s">
        <v>65</v>
      </c>
      <c r="F862" s="12">
        <v>0</v>
      </c>
      <c r="G862" s="59">
        <v>0</v>
      </c>
      <c r="H862" s="59">
        <v>0</v>
      </c>
      <c r="I862" s="110" t="s">
        <v>63</v>
      </c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  <c r="IU862"/>
      <c r="IV862"/>
    </row>
    <row r="863" spans="1:256" s="43" customFormat="1" ht="15" customHeight="1">
      <c r="A863" s="144" t="s">
        <v>283</v>
      </c>
      <c r="B863" s="151">
        <v>40406</v>
      </c>
      <c r="C863" s="142" t="s">
        <v>266</v>
      </c>
      <c r="D863" s="91" t="s">
        <v>0</v>
      </c>
      <c r="E863" s="12" t="s">
        <v>65</v>
      </c>
      <c r="F863" s="12">
        <v>0</v>
      </c>
      <c r="G863" s="59">
        <v>0</v>
      </c>
      <c r="H863" s="59">
        <v>0</v>
      </c>
      <c r="I863" s="110" t="s">
        <v>63</v>
      </c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  <c r="IV863"/>
    </row>
    <row r="864" spans="1:256" s="43" customFormat="1" ht="15" customHeight="1">
      <c r="A864" s="144" t="s">
        <v>285</v>
      </c>
      <c r="B864" s="151">
        <v>40407</v>
      </c>
      <c r="C864" s="142" t="s">
        <v>286</v>
      </c>
      <c r="D864" s="91" t="s">
        <v>0</v>
      </c>
      <c r="E864" s="12" t="s">
        <v>65</v>
      </c>
      <c r="F864" s="12">
        <v>0</v>
      </c>
      <c r="G864" s="59">
        <v>0</v>
      </c>
      <c r="H864" s="59">
        <v>0</v>
      </c>
      <c r="I864" s="110" t="s">
        <v>63</v>
      </c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  <c r="IV864"/>
    </row>
    <row r="865" spans="1:256" s="43" customFormat="1" ht="15" customHeight="1">
      <c r="A865" s="144" t="s">
        <v>287</v>
      </c>
      <c r="B865" s="151">
        <v>40413</v>
      </c>
      <c r="C865" s="142" t="s">
        <v>288</v>
      </c>
      <c r="D865" s="91" t="s">
        <v>0</v>
      </c>
      <c r="E865" s="12" t="s">
        <v>65</v>
      </c>
      <c r="F865" s="12">
        <v>0</v>
      </c>
      <c r="G865" s="59">
        <v>0</v>
      </c>
      <c r="H865" s="59">
        <v>0</v>
      </c>
      <c r="I865" s="110" t="s">
        <v>63</v>
      </c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</row>
    <row r="866" spans="1:256" s="43" customFormat="1" ht="15" customHeight="1">
      <c r="A866" s="154" t="s">
        <v>289</v>
      </c>
      <c r="B866" s="151">
        <v>40433</v>
      </c>
      <c r="C866" s="142" t="s">
        <v>266</v>
      </c>
      <c r="D866" s="91" t="s">
        <v>0</v>
      </c>
      <c r="E866" s="12" t="s">
        <v>65</v>
      </c>
      <c r="F866" s="12">
        <v>0</v>
      </c>
      <c r="G866" s="59">
        <v>0</v>
      </c>
      <c r="H866" s="59">
        <v>0</v>
      </c>
      <c r="I866" s="110" t="s">
        <v>63</v>
      </c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</row>
    <row r="867" spans="1:256" s="43" customFormat="1" ht="15" customHeight="1">
      <c r="A867" s="161" t="s">
        <v>420</v>
      </c>
      <c r="B867" s="151">
        <v>40435</v>
      </c>
      <c r="C867" s="142" t="s">
        <v>292</v>
      </c>
      <c r="D867" s="91" t="s">
        <v>0</v>
      </c>
      <c r="E867" s="12" t="s">
        <v>65</v>
      </c>
      <c r="F867" s="12">
        <v>0</v>
      </c>
      <c r="G867" s="501">
        <v>0</v>
      </c>
      <c r="H867" s="501">
        <v>0</v>
      </c>
      <c r="I867" s="110" t="s">
        <v>63</v>
      </c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  <c r="IV867"/>
    </row>
    <row r="868" spans="1:256" s="43" customFormat="1" ht="15" customHeight="1">
      <c r="A868" s="144" t="s">
        <v>420</v>
      </c>
      <c r="B868" s="151">
        <v>40710</v>
      </c>
      <c r="C868" s="142" t="s">
        <v>292</v>
      </c>
      <c r="D868" s="91" t="s">
        <v>0</v>
      </c>
      <c r="E868" s="12" t="s">
        <v>65</v>
      </c>
      <c r="F868" s="12">
        <v>0</v>
      </c>
      <c r="G868" s="503"/>
      <c r="H868" s="503"/>
      <c r="I868" s="110" t="s">
        <v>63</v>
      </c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</row>
    <row r="869" spans="1:256" s="43" customFormat="1" ht="15" customHeight="1">
      <c r="A869" s="144" t="s">
        <v>291</v>
      </c>
      <c r="B869" s="151">
        <v>40435</v>
      </c>
      <c r="C869" s="142" t="s">
        <v>288</v>
      </c>
      <c r="D869" s="91" t="s">
        <v>0</v>
      </c>
      <c r="E869" s="12" t="s">
        <v>65</v>
      </c>
      <c r="F869" s="12">
        <v>0</v>
      </c>
      <c r="G869" s="59">
        <v>0</v>
      </c>
      <c r="H869" s="59">
        <v>0</v>
      </c>
      <c r="I869" s="110" t="s">
        <v>63</v>
      </c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</row>
    <row r="870" spans="1:256" s="43" customFormat="1" ht="15" customHeight="1">
      <c r="A870" s="144" t="s">
        <v>293</v>
      </c>
      <c r="B870" s="151">
        <v>40435</v>
      </c>
      <c r="C870" s="142" t="s">
        <v>288</v>
      </c>
      <c r="D870" s="91" t="s">
        <v>0</v>
      </c>
      <c r="E870" s="12" t="s">
        <v>65</v>
      </c>
      <c r="F870" s="12">
        <v>0</v>
      </c>
      <c r="G870" s="59">
        <v>0</v>
      </c>
      <c r="H870" s="59">
        <v>0</v>
      </c>
      <c r="I870" s="110" t="s">
        <v>63</v>
      </c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</row>
    <row r="871" spans="1:256" s="43" customFormat="1" ht="15" customHeight="1">
      <c r="A871" s="144" t="s">
        <v>296</v>
      </c>
      <c r="B871" s="151">
        <v>40440</v>
      </c>
      <c r="C871" s="142" t="s">
        <v>280</v>
      </c>
      <c r="D871" s="91" t="s">
        <v>0</v>
      </c>
      <c r="E871" s="12" t="s">
        <v>65</v>
      </c>
      <c r="F871" s="12">
        <v>0</v>
      </c>
      <c r="G871" s="59">
        <v>0</v>
      </c>
      <c r="H871" s="59">
        <v>0</v>
      </c>
      <c r="I871" s="110" t="s">
        <v>63</v>
      </c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</row>
    <row r="872" spans="1:256" s="43" customFormat="1" ht="15" customHeight="1">
      <c r="A872" s="144" t="s">
        <v>294</v>
      </c>
      <c r="B872" s="151">
        <v>40441</v>
      </c>
      <c r="C872" s="142" t="s">
        <v>295</v>
      </c>
      <c r="D872" s="91" t="s">
        <v>0</v>
      </c>
      <c r="E872" s="12" t="s">
        <v>65</v>
      </c>
      <c r="F872" s="12">
        <v>0</v>
      </c>
      <c r="G872" s="59">
        <v>0</v>
      </c>
      <c r="H872" s="59">
        <v>0</v>
      </c>
      <c r="I872" s="110" t="s">
        <v>63</v>
      </c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</row>
    <row r="873" spans="1:256" s="43" customFormat="1" ht="15" customHeight="1">
      <c r="A873" s="144" t="s">
        <v>300</v>
      </c>
      <c r="B873" s="151">
        <v>40444</v>
      </c>
      <c r="C873" s="142" t="s">
        <v>288</v>
      </c>
      <c r="D873" s="91" t="s">
        <v>0</v>
      </c>
      <c r="E873" s="12" t="s">
        <v>65</v>
      </c>
      <c r="F873" s="12">
        <v>0</v>
      </c>
      <c r="G873" s="59">
        <v>0</v>
      </c>
      <c r="H873" s="59">
        <v>0</v>
      </c>
      <c r="I873" s="110" t="s">
        <v>63</v>
      </c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</row>
    <row r="874" spans="1:256" s="43" customFormat="1" ht="15" customHeight="1">
      <c r="A874" s="144" t="s">
        <v>297</v>
      </c>
      <c r="B874" s="151">
        <v>40445</v>
      </c>
      <c r="C874" s="142" t="s">
        <v>399</v>
      </c>
      <c r="D874" s="91" t="s">
        <v>0</v>
      </c>
      <c r="E874" s="12" t="s">
        <v>65</v>
      </c>
      <c r="F874" s="12">
        <v>0</v>
      </c>
      <c r="G874" s="59">
        <v>0</v>
      </c>
      <c r="H874" s="59">
        <v>0</v>
      </c>
      <c r="I874" s="110" t="s">
        <v>63</v>
      </c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</row>
    <row r="875" spans="1:256" s="43" customFormat="1" ht="15" customHeight="1">
      <c r="A875" s="144" t="s">
        <v>299</v>
      </c>
      <c r="B875" s="151">
        <v>40447</v>
      </c>
      <c r="C875" s="142" t="s">
        <v>288</v>
      </c>
      <c r="D875" s="155" t="s">
        <v>0</v>
      </c>
      <c r="E875" s="12" t="s">
        <v>65</v>
      </c>
      <c r="F875" s="12">
        <v>0</v>
      </c>
      <c r="G875" s="59">
        <v>0</v>
      </c>
      <c r="H875" s="59">
        <v>0</v>
      </c>
      <c r="I875" s="110" t="s">
        <v>63</v>
      </c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</row>
    <row r="876" spans="1:256" s="43" customFormat="1" ht="15" customHeight="1">
      <c r="A876" s="144" t="s">
        <v>301</v>
      </c>
      <c r="B876" s="151">
        <v>40448</v>
      </c>
      <c r="C876" s="142" t="s">
        <v>288</v>
      </c>
      <c r="D876" s="155" t="s">
        <v>0</v>
      </c>
      <c r="E876" s="12" t="s">
        <v>65</v>
      </c>
      <c r="F876" s="12">
        <v>0</v>
      </c>
      <c r="G876" s="59">
        <v>0</v>
      </c>
      <c r="H876" s="59">
        <v>0</v>
      </c>
      <c r="I876" s="110" t="s">
        <v>63</v>
      </c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</row>
    <row r="877" spans="1:256" s="43" customFormat="1" ht="15" customHeight="1">
      <c r="A877" s="144" t="s">
        <v>302</v>
      </c>
      <c r="B877" s="151">
        <v>40458</v>
      </c>
      <c r="C877" s="142" t="s">
        <v>303</v>
      </c>
      <c r="D877" s="155" t="s">
        <v>0</v>
      </c>
      <c r="E877" s="12" t="s">
        <v>65</v>
      </c>
      <c r="F877" s="12">
        <v>0</v>
      </c>
      <c r="G877" s="59">
        <v>0</v>
      </c>
      <c r="H877" s="59">
        <v>0</v>
      </c>
      <c r="I877" s="110" t="s">
        <v>63</v>
      </c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</row>
    <row r="878" spans="1:256" s="43" customFormat="1" ht="15" customHeight="1">
      <c r="A878" s="144" t="s">
        <v>305</v>
      </c>
      <c r="B878" s="151">
        <v>40459</v>
      </c>
      <c r="C878" s="142" t="s">
        <v>288</v>
      </c>
      <c r="D878" s="155" t="s">
        <v>0</v>
      </c>
      <c r="E878" s="12" t="s">
        <v>65</v>
      </c>
      <c r="F878" s="12">
        <v>0</v>
      </c>
      <c r="G878" s="59">
        <v>0</v>
      </c>
      <c r="H878" s="59">
        <v>0</v>
      </c>
      <c r="I878" s="110" t="s">
        <v>63</v>
      </c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</row>
    <row r="879" spans="1:256" s="43" customFormat="1" ht="15" customHeight="1">
      <c r="A879" s="144" t="s">
        <v>304</v>
      </c>
      <c r="B879" s="151">
        <v>40461</v>
      </c>
      <c r="C879" s="142" t="s">
        <v>266</v>
      </c>
      <c r="D879" s="155" t="s">
        <v>0</v>
      </c>
      <c r="E879" s="12" t="s">
        <v>65</v>
      </c>
      <c r="F879" s="12">
        <v>0</v>
      </c>
      <c r="G879" s="59">
        <v>0</v>
      </c>
      <c r="H879" s="59">
        <v>0</v>
      </c>
      <c r="I879" s="110" t="s">
        <v>63</v>
      </c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</row>
    <row r="880" spans="1:256" s="43" customFormat="1" ht="15" customHeight="1">
      <c r="A880" s="144" t="s">
        <v>307</v>
      </c>
      <c r="B880" s="151">
        <v>40466</v>
      </c>
      <c r="C880" s="142" t="s">
        <v>306</v>
      </c>
      <c r="D880" s="155" t="s">
        <v>0</v>
      </c>
      <c r="E880" s="12" t="s">
        <v>65</v>
      </c>
      <c r="F880" s="12">
        <v>0</v>
      </c>
      <c r="G880" s="59">
        <v>0</v>
      </c>
      <c r="H880" s="59">
        <v>0</v>
      </c>
      <c r="I880" s="110" t="s">
        <v>63</v>
      </c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</row>
    <row r="881" spans="1:256" s="43" customFormat="1" ht="15" customHeight="1">
      <c r="A881" s="144" t="s">
        <v>308</v>
      </c>
      <c r="B881" s="151">
        <v>40468</v>
      </c>
      <c r="C881" s="142" t="s">
        <v>303</v>
      </c>
      <c r="D881" s="155" t="s">
        <v>0</v>
      </c>
      <c r="E881" s="12" t="s">
        <v>65</v>
      </c>
      <c r="F881" s="12">
        <v>0</v>
      </c>
      <c r="G881" s="59">
        <v>0</v>
      </c>
      <c r="H881" s="59">
        <v>0</v>
      </c>
      <c r="I881" s="110" t="s">
        <v>63</v>
      </c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</row>
    <row r="882" spans="1:256" s="43" customFormat="1" ht="15" customHeight="1">
      <c r="A882" s="144" t="s">
        <v>309</v>
      </c>
      <c r="B882" s="151">
        <v>40470</v>
      </c>
      <c r="C882" s="142" t="s">
        <v>288</v>
      </c>
      <c r="D882" s="155" t="s">
        <v>0</v>
      </c>
      <c r="E882" s="12" t="s">
        <v>65</v>
      </c>
      <c r="F882" s="12">
        <v>0</v>
      </c>
      <c r="G882" s="59">
        <v>0</v>
      </c>
      <c r="H882" s="59">
        <v>0</v>
      </c>
      <c r="I882" s="110" t="s">
        <v>63</v>
      </c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</row>
    <row r="883" spans="1:256" s="43" customFormat="1" ht="15" customHeight="1">
      <c r="A883" s="154" t="s">
        <v>310</v>
      </c>
      <c r="B883" s="151">
        <v>40472</v>
      </c>
      <c r="C883" s="142" t="s">
        <v>286</v>
      </c>
      <c r="D883" s="155" t="s">
        <v>0</v>
      </c>
      <c r="E883" s="12" t="s">
        <v>65</v>
      </c>
      <c r="F883" s="12">
        <v>0</v>
      </c>
      <c r="G883" s="59">
        <v>0</v>
      </c>
      <c r="H883" s="59">
        <v>0</v>
      </c>
      <c r="I883" s="110" t="s">
        <v>63</v>
      </c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</row>
    <row r="884" spans="1:9" ht="15" customHeight="1">
      <c r="A884" s="37" t="s">
        <v>311</v>
      </c>
      <c r="B884" s="68">
        <v>39454</v>
      </c>
      <c r="C884" s="127" t="s">
        <v>27</v>
      </c>
      <c r="D884" s="91" t="s">
        <v>47</v>
      </c>
      <c r="E884" s="91" t="s">
        <v>50</v>
      </c>
      <c r="F884" s="92">
        <v>2</v>
      </c>
      <c r="G884" s="526">
        <f>3/4</f>
        <v>0.75</v>
      </c>
      <c r="H884" s="526">
        <f>0/4</f>
        <v>0</v>
      </c>
      <c r="I884" s="110" t="s">
        <v>52</v>
      </c>
    </row>
    <row r="885" spans="1:9" ht="15" customHeight="1">
      <c r="A885" s="35" t="s">
        <v>311</v>
      </c>
      <c r="B885" s="68">
        <v>39495</v>
      </c>
      <c r="C885" s="127" t="s">
        <v>27</v>
      </c>
      <c r="D885" s="91" t="s">
        <v>47</v>
      </c>
      <c r="E885" s="91" t="s">
        <v>50</v>
      </c>
      <c r="F885" s="92">
        <v>1</v>
      </c>
      <c r="G885" s="527"/>
      <c r="H885" s="527"/>
      <c r="I885" s="110" t="s">
        <v>52</v>
      </c>
    </row>
    <row r="886" spans="1:256" s="43" customFormat="1" ht="15" customHeight="1">
      <c r="A886" s="38" t="s">
        <v>311</v>
      </c>
      <c r="B886" s="68">
        <v>40474</v>
      </c>
      <c r="C886" s="127" t="s">
        <v>27</v>
      </c>
      <c r="D886" s="91" t="s">
        <v>0</v>
      </c>
      <c r="E886" s="91" t="s">
        <v>65</v>
      </c>
      <c r="F886" s="91">
        <v>0</v>
      </c>
      <c r="G886" s="528"/>
      <c r="H886" s="528">
        <v>0</v>
      </c>
      <c r="I886" s="110" t="s">
        <v>63</v>
      </c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</row>
    <row r="887" spans="1:256" s="43" customFormat="1" ht="15" customHeight="1">
      <c r="A887" s="54" t="s">
        <v>311</v>
      </c>
      <c r="B887" s="68">
        <v>40507</v>
      </c>
      <c r="C887" s="127" t="s">
        <v>27</v>
      </c>
      <c r="D887" s="91" t="s">
        <v>0</v>
      </c>
      <c r="E887" s="91" t="s">
        <v>65</v>
      </c>
      <c r="F887" s="91">
        <v>0</v>
      </c>
      <c r="G887" s="529"/>
      <c r="H887" s="529"/>
      <c r="I887" s="110" t="s">
        <v>63</v>
      </c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</row>
    <row r="888" spans="1:256" s="43" customFormat="1" ht="15" customHeight="1">
      <c r="A888" s="144" t="s">
        <v>312</v>
      </c>
      <c r="B888" s="151">
        <v>40474</v>
      </c>
      <c r="C888" s="142" t="s">
        <v>266</v>
      </c>
      <c r="D888" s="155" t="s">
        <v>0</v>
      </c>
      <c r="E888" s="12" t="s">
        <v>65</v>
      </c>
      <c r="F888" s="12">
        <v>0</v>
      </c>
      <c r="G888" s="59">
        <v>0</v>
      </c>
      <c r="H888" s="59">
        <v>0</v>
      </c>
      <c r="I888" s="110" t="s">
        <v>63</v>
      </c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</row>
    <row r="889" spans="1:256" s="43" customFormat="1" ht="15" customHeight="1">
      <c r="A889" s="144" t="s">
        <v>313</v>
      </c>
      <c r="B889" s="151">
        <v>40477</v>
      </c>
      <c r="C889" s="142" t="s">
        <v>292</v>
      </c>
      <c r="D889" s="155" t="s">
        <v>0</v>
      </c>
      <c r="E889" s="12" t="s">
        <v>65</v>
      </c>
      <c r="F889" s="12">
        <v>0</v>
      </c>
      <c r="G889" s="59">
        <v>0</v>
      </c>
      <c r="H889" s="59">
        <v>0</v>
      </c>
      <c r="I889" s="110" t="s">
        <v>63</v>
      </c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</row>
    <row r="890" spans="1:256" s="43" customFormat="1" ht="15" customHeight="1">
      <c r="A890" s="144" t="s">
        <v>314</v>
      </c>
      <c r="B890" s="151">
        <v>40480</v>
      </c>
      <c r="C890" s="127" t="s">
        <v>407</v>
      </c>
      <c r="D890" s="155" t="s">
        <v>0</v>
      </c>
      <c r="E890" s="12" t="s">
        <v>65</v>
      </c>
      <c r="F890" s="12">
        <v>0</v>
      </c>
      <c r="G890" s="59">
        <v>0</v>
      </c>
      <c r="H890" s="59">
        <v>0</v>
      </c>
      <c r="I890" s="110" t="s">
        <v>63</v>
      </c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</row>
    <row r="891" spans="1:256" s="43" customFormat="1" ht="15" customHeight="1">
      <c r="A891" s="144" t="s">
        <v>318</v>
      </c>
      <c r="B891" s="151">
        <v>40483</v>
      </c>
      <c r="C891" s="142" t="s">
        <v>288</v>
      </c>
      <c r="D891" s="155" t="s">
        <v>0</v>
      </c>
      <c r="E891" s="12" t="s">
        <v>65</v>
      </c>
      <c r="F891" s="12">
        <v>0</v>
      </c>
      <c r="G891" s="59">
        <v>0</v>
      </c>
      <c r="H891" s="59">
        <v>0</v>
      </c>
      <c r="I891" s="110" t="s">
        <v>63</v>
      </c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</row>
    <row r="892" spans="1:256" s="43" customFormat="1" ht="15" customHeight="1">
      <c r="A892" s="144" t="s">
        <v>316</v>
      </c>
      <c r="B892" s="151">
        <v>40484</v>
      </c>
      <c r="C892" s="142" t="s">
        <v>317</v>
      </c>
      <c r="D892" s="155" t="s">
        <v>0</v>
      </c>
      <c r="E892" s="12" t="s">
        <v>65</v>
      </c>
      <c r="F892" s="12">
        <v>0</v>
      </c>
      <c r="G892" s="59">
        <v>0</v>
      </c>
      <c r="H892" s="59">
        <v>0</v>
      </c>
      <c r="I892" s="110" t="s">
        <v>63</v>
      </c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</row>
    <row r="893" spans="1:256" s="43" customFormat="1" ht="15" customHeight="1">
      <c r="A893" s="144" t="s">
        <v>319</v>
      </c>
      <c r="B893" s="151">
        <v>40486</v>
      </c>
      <c r="C893" s="142" t="s">
        <v>320</v>
      </c>
      <c r="D893" s="155" t="s">
        <v>0</v>
      </c>
      <c r="E893" s="12" t="s">
        <v>65</v>
      </c>
      <c r="F893" s="12">
        <v>0</v>
      </c>
      <c r="G893" s="59">
        <v>0</v>
      </c>
      <c r="H893" s="59">
        <v>0</v>
      </c>
      <c r="I893" s="110" t="s">
        <v>63</v>
      </c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</row>
    <row r="894" spans="1:256" s="43" customFormat="1" ht="15" customHeight="1">
      <c r="A894" s="144" t="s">
        <v>321</v>
      </c>
      <c r="B894" s="151">
        <v>40492</v>
      </c>
      <c r="C894" s="142" t="s">
        <v>322</v>
      </c>
      <c r="D894" s="155" t="s">
        <v>0</v>
      </c>
      <c r="E894" s="12" t="s">
        <v>65</v>
      </c>
      <c r="F894" s="12">
        <v>0</v>
      </c>
      <c r="G894" s="59">
        <v>0</v>
      </c>
      <c r="H894" s="59">
        <v>0</v>
      </c>
      <c r="I894" s="110" t="s">
        <v>63</v>
      </c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</row>
    <row r="895" spans="1:256" s="160" customFormat="1" ht="15" customHeight="1">
      <c r="A895" s="144" t="s">
        <v>323</v>
      </c>
      <c r="B895" s="151">
        <v>40494</v>
      </c>
      <c r="C895" s="142" t="s">
        <v>288</v>
      </c>
      <c r="D895" s="155" t="s">
        <v>0</v>
      </c>
      <c r="E895" s="155" t="s">
        <v>65</v>
      </c>
      <c r="F895" s="155">
        <v>0</v>
      </c>
      <c r="G895" s="158">
        <v>0</v>
      </c>
      <c r="H895" s="158">
        <v>0</v>
      </c>
      <c r="I895" s="159" t="s">
        <v>63</v>
      </c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</row>
    <row r="896" spans="1:256" s="43" customFormat="1" ht="15" customHeight="1">
      <c r="A896" s="144" t="s">
        <v>324</v>
      </c>
      <c r="B896" s="151">
        <v>40492</v>
      </c>
      <c r="C896" s="142" t="s">
        <v>325</v>
      </c>
      <c r="D896" s="155" t="s">
        <v>0</v>
      </c>
      <c r="E896" s="12" t="s">
        <v>65</v>
      </c>
      <c r="F896" s="12">
        <v>0</v>
      </c>
      <c r="G896" s="59">
        <v>0</v>
      </c>
      <c r="H896" s="59">
        <v>0</v>
      </c>
      <c r="I896" s="110" t="s">
        <v>63</v>
      </c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</row>
    <row r="897" spans="1:256" s="43" customFormat="1" ht="15" customHeight="1">
      <c r="A897" s="144" t="s">
        <v>326</v>
      </c>
      <c r="B897" s="151">
        <v>40500</v>
      </c>
      <c r="C897" s="142" t="s">
        <v>327</v>
      </c>
      <c r="D897" s="155" t="s">
        <v>0</v>
      </c>
      <c r="E897" s="12" t="s">
        <v>65</v>
      </c>
      <c r="F897" s="12">
        <v>0</v>
      </c>
      <c r="G897" s="59">
        <v>0</v>
      </c>
      <c r="H897" s="59">
        <v>0</v>
      </c>
      <c r="I897" s="110" t="s">
        <v>63</v>
      </c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</row>
    <row r="898" spans="1:256" s="43" customFormat="1" ht="15" customHeight="1">
      <c r="A898" s="161" t="s">
        <v>328</v>
      </c>
      <c r="B898" s="151">
        <v>40501</v>
      </c>
      <c r="C898" s="142" t="s">
        <v>27</v>
      </c>
      <c r="D898" s="155" t="s">
        <v>0</v>
      </c>
      <c r="E898" s="12" t="s">
        <v>65</v>
      </c>
      <c r="F898" s="12">
        <v>0</v>
      </c>
      <c r="G898" s="501">
        <f>0/10</f>
        <v>0</v>
      </c>
      <c r="H898" s="501">
        <f>0/10</f>
        <v>0</v>
      </c>
      <c r="I898" s="110" t="s">
        <v>63</v>
      </c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</row>
    <row r="899" spans="1:256" s="43" customFormat="1" ht="15" customHeight="1">
      <c r="A899" s="154" t="s">
        <v>328</v>
      </c>
      <c r="B899" s="151">
        <v>40539</v>
      </c>
      <c r="C899" s="142" t="s">
        <v>27</v>
      </c>
      <c r="D899" s="155" t="s">
        <v>0</v>
      </c>
      <c r="E899" s="12" t="s">
        <v>65</v>
      </c>
      <c r="F899" s="12">
        <v>0</v>
      </c>
      <c r="G899" s="502"/>
      <c r="H899" s="502"/>
      <c r="I899" s="110" t="s">
        <v>63</v>
      </c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</row>
    <row r="900" spans="1:256" s="43" customFormat="1" ht="15" customHeight="1">
      <c r="A900" s="154" t="s">
        <v>328</v>
      </c>
      <c r="B900" s="151">
        <v>40567</v>
      </c>
      <c r="C900" s="142" t="s">
        <v>27</v>
      </c>
      <c r="D900" s="155" t="s">
        <v>0</v>
      </c>
      <c r="E900" s="12" t="s">
        <v>65</v>
      </c>
      <c r="F900" s="12">
        <v>0</v>
      </c>
      <c r="G900" s="502"/>
      <c r="H900" s="502"/>
      <c r="I900" s="110" t="s">
        <v>63</v>
      </c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</row>
    <row r="901" spans="1:256" s="43" customFormat="1" ht="15" customHeight="1">
      <c r="A901" s="154" t="s">
        <v>328</v>
      </c>
      <c r="B901" s="151">
        <v>40596</v>
      </c>
      <c r="C901" s="142" t="s">
        <v>27</v>
      </c>
      <c r="D901" s="155" t="s">
        <v>0</v>
      </c>
      <c r="E901" s="12" t="s">
        <v>65</v>
      </c>
      <c r="F901" s="12">
        <v>0</v>
      </c>
      <c r="G901" s="502"/>
      <c r="H901" s="502"/>
      <c r="I901" s="110" t="s">
        <v>63</v>
      </c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</row>
    <row r="902" spans="1:256" s="43" customFormat="1" ht="15" customHeight="1">
      <c r="A902" s="154" t="s">
        <v>328</v>
      </c>
      <c r="B902" s="151">
        <v>40621</v>
      </c>
      <c r="C902" s="142" t="s">
        <v>27</v>
      </c>
      <c r="D902" s="155" t="s">
        <v>0</v>
      </c>
      <c r="E902" s="12" t="s">
        <v>65</v>
      </c>
      <c r="F902" s="12">
        <v>0</v>
      </c>
      <c r="G902" s="502"/>
      <c r="H902" s="502"/>
      <c r="I902" s="110" t="s">
        <v>63</v>
      </c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</row>
    <row r="903" spans="1:256" s="43" customFormat="1" ht="15" customHeight="1">
      <c r="A903" s="154" t="s">
        <v>328</v>
      </c>
      <c r="B903" s="151">
        <v>40650</v>
      </c>
      <c r="C903" s="142" t="s">
        <v>27</v>
      </c>
      <c r="D903" s="155" t="s">
        <v>0</v>
      </c>
      <c r="E903" s="12" t="s">
        <v>65</v>
      </c>
      <c r="F903" s="12">
        <v>0</v>
      </c>
      <c r="G903" s="502"/>
      <c r="H903" s="502"/>
      <c r="I903" s="110" t="s">
        <v>63</v>
      </c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</row>
    <row r="904" spans="1:256" s="43" customFormat="1" ht="15" customHeight="1">
      <c r="A904" s="154" t="s">
        <v>328</v>
      </c>
      <c r="B904" s="151">
        <v>40676</v>
      </c>
      <c r="C904" s="142" t="s">
        <v>27</v>
      </c>
      <c r="D904" s="155" t="s">
        <v>0</v>
      </c>
      <c r="E904" s="12" t="s">
        <v>65</v>
      </c>
      <c r="F904" s="12">
        <v>0</v>
      </c>
      <c r="G904" s="502"/>
      <c r="H904" s="502"/>
      <c r="I904" s="110" t="s">
        <v>63</v>
      </c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</row>
    <row r="905" spans="1:256" s="43" customFormat="1" ht="15" customHeight="1">
      <c r="A905" s="154" t="s">
        <v>328</v>
      </c>
      <c r="B905" s="145">
        <v>40705</v>
      </c>
      <c r="C905" s="142" t="s">
        <v>27</v>
      </c>
      <c r="D905" s="155" t="s">
        <v>0</v>
      </c>
      <c r="E905" s="12" t="s">
        <v>65</v>
      </c>
      <c r="F905" s="12">
        <v>0</v>
      </c>
      <c r="G905" s="502"/>
      <c r="H905" s="502"/>
      <c r="I905" s="110" t="s">
        <v>63</v>
      </c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</row>
    <row r="906" spans="1:256" s="43" customFormat="1" ht="15" customHeight="1">
      <c r="A906" s="154" t="s">
        <v>328</v>
      </c>
      <c r="B906" s="145">
        <v>40732</v>
      </c>
      <c r="C906" s="142" t="s">
        <v>27</v>
      </c>
      <c r="D906" s="155" t="s">
        <v>0</v>
      </c>
      <c r="E906" s="12" t="s">
        <v>65</v>
      </c>
      <c r="F906" s="12">
        <v>0</v>
      </c>
      <c r="G906" s="502"/>
      <c r="H906" s="502"/>
      <c r="I906" s="110" t="s">
        <v>63</v>
      </c>
      <c r="J906" s="384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  <c r="IV906"/>
    </row>
    <row r="907" spans="1:256" s="43" customFormat="1" ht="15" customHeight="1">
      <c r="A907" s="154" t="s">
        <v>328</v>
      </c>
      <c r="B907" s="145">
        <v>40760</v>
      </c>
      <c r="C907" s="142" t="s">
        <v>27</v>
      </c>
      <c r="D907" s="155" t="s">
        <v>0</v>
      </c>
      <c r="E907" s="12" t="s">
        <v>65</v>
      </c>
      <c r="F907" s="12">
        <v>0</v>
      </c>
      <c r="G907" s="502"/>
      <c r="H907" s="502"/>
      <c r="I907" s="110" t="s">
        <v>63</v>
      </c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  <c r="IV907"/>
    </row>
    <row r="908" spans="1:256" s="43" customFormat="1" ht="15" customHeight="1">
      <c r="A908" s="154" t="s">
        <v>328</v>
      </c>
      <c r="B908" s="145">
        <v>40790</v>
      </c>
      <c r="C908" s="142" t="s">
        <v>27</v>
      </c>
      <c r="D908" s="155" t="s">
        <v>0</v>
      </c>
      <c r="E908" s="12" t="s">
        <v>65</v>
      </c>
      <c r="F908" s="12">
        <v>0</v>
      </c>
      <c r="G908" s="502"/>
      <c r="H908" s="502"/>
      <c r="I908" s="110" t="s">
        <v>63</v>
      </c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</row>
    <row r="909" spans="1:256" s="43" customFormat="1" ht="15" customHeight="1">
      <c r="A909" s="144" t="s">
        <v>328</v>
      </c>
      <c r="B909" s="145">
        <v>40880</v>
      </c>
      <c r="C909" s="142" t="s">
        <v>27</v>
      </c>
      <c r="D909" s="155" t="s">
        <v>0</v>
      </c>
      <c r="E909" s="12" t="s">
        <v>65</v>
      </c>
      <c r="F909" s="12">
        <v>0</v>
      </c>
      <c r="G909" s="63"/>
      <c r="H909" s="63"/>
      <c r="I909" s="383" t="s">
        <v>516</v>
      </c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  <c r="IU909"/>
      <c r="IV909"/>
    </row>
    <row r="910" spans="1:256" s="43" customFormat="1" ht="15" customHeight="1">
      <c r="A910" s="144" t="s">
        <v>329</v>
      </c>
      <c r="B910" s="151">
        <v>40501</v>
      </c>
      <c r="C910" s="142" t="s">
        <v>288</v>
      </c>
      <c r="D910" s="155" t="s">
        <v>0</v>
      </c>
      <c r="E910" s="12" t="s">
        <v>65</v>
      </c>
      <c r="F910" s="12">
        <v>0</v>
      </c>
      <c r="G910" s="59">
        <v>0</v>
      </c>
      <c r="H910" s="59">
        <v>0</v>
      </c>
      <c r="I910" s="110" t="s">
        <v>63</v>
      </c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  <c r="IU910"/>
      <c r="IV910"/>
    </row>
    <row r="911" spans="1:256" s="43" customFormat="1" ht="15" customHeight="1">
      <c r="A911" s="144" t="s">
        <v>330</v>
      </c>
      <c r="B911" s="151">
        <v>40510</v>
      </c>
      <c r="C911" s="133" t="s">
        <v>402</v>
      </c>
      <c r="D911" s="155" t="s">
        <v>0</v>
      </c>
      <c r="E911" s="12" t="s">
        <v>65</v>
      </c>
      <c r="F911" s="12">
        <v>0</v>
      </c>
      <c r="G911" s="59">
        <v>0</v>
      </c>
      <c r="H911" s="59">
        <v>0</v>
      </c>
      <c r="I911" s="110" t="s">
        <v>63</v>
      </c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  <c r="IT911"/>
      <c r="IU911"/>
      <c r="IV911"/>
    </row>
    <row r="912" spans="1:256" s="43" customFormat="1" ht="15" customHeight="1">
      <c r="A912" s="144" t="s">
        <v>331</v>
      </c>
      <c r="B912" s="151">
        <v>40515</v>
      </c>
      <c r="C912" s="133" t="s">
        <v>402</v>
      </c>
      <c r="D912" s="155" t="s">
        <v>0</v>
      </c>
      <c r="E912" s="12" t="s">
        <v>65</v>
      </c>
      <c r="F912" s="12">
        <v>0</v>
      </c>
      <c r="G912" s="59">
        <v>0</v>
      </c>
      <c r="H912" s="59">
        <v>0</v>
      </c>
      <c r="I912" s="110" t="s">
        <v>63</v>
      </c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  <c r="IT912"/>
      <c r="IU912"/>
      <c r="IV912"/>
    </row>
    <row r="913" spans="1:256" s="43" customFormat="1" ht="15" customHeight="1">
      <c r="A913" s="154" t="s">
        <v>332</v>
      </c>
      <c r="B913" s="151">
        <v>40520</v>
      </c>
      <c r="C913" s="142" t="s">
        <v>322</v>
      </c>
      <c r="D913" s="155" t="s">
        <v>0</v>
      </c>
      <c r="E913" s="12" t="s">
        <v>65</v>
      </c>
      <c r="F913" s="12">
        <v>0</v>
      </c>
      <c r="G913" s="59">
        <v>0</v>
      </c>
      <c r="H913" s="59">
        <v>0</v>
      </c>
      <c r="I913" s="110" t="s">
        <v>63</v>
      </c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</row>
    <row r="914" spans="1:256" s="43" customFormat="1" ht="15" customHeight="1">
      <c r="A914" s="161" t="s">
        <v>343</v>
      </c>
      <c r="B914" s="151">
        <v>40525</v>
      </c>
      <c r="C914" s="142" t="s">
        <v>288</v>
      </c>
      <c r="D914" s="155" t="s">
        <v>0</v>
      </c>
      <c r="E914" s="12" t="s">
        <v>65</v>
      </c>
      <c r="F914" s="12">
        <v>0</v>
      </c>
      <c r="G914" s="501">
        <v>0</v>
      </c>
      <c r="H914" s="501">
        <v>0</v>
      </c>
      <c r="I914" s="110" t="s">
        <v>63</v>
      </c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</row>
    <row r="915" spans="1:256" s="43" customFormat="1" ht="15" customHeight="1">
      <c r="A915" s="144" t="s">
        <v>343</v>
      </c>
      <c r="B915" s="151">
        <v>40725</v>
      </c>
      <c r="C915" s="127" t="s">
        <v>286</v>
      </c>
      <c r="D915" s="155" t="s">
        <v>0</v>
      </c>
      <c r="E915" s="12" t="s">
        <v>65</v>
      </c>
      <c r="F915" s="12">
        <v>0</v>
      </c>
      <c r="G915" s="503"/>
      <c r="H915" s="503"/>
      <c r="I915" s="110" t="s">
        <v>63</v>
      </c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</row>
    <row r="916" spans="1:256" s="43" customFormat="1" ht="15" customHeight="1">
      <c r="A916" s="144" t="s">
        <v>339</v>
      </c>
      <c r="B916" s="151">
        <v>40525</v>
      </c>
      <c r="C916" s="142" t="s">
        <v>27</v>
      </c>
      <c r="D916" s="155" t="s">
        <v>0</v>
      </c>
      <c r="E916" s="12" t="s">
        <v>65</v>
      </c>
      <c r="F916" s="12">
        <v>0</v>
      </c>
      <c r="G916" s="59">
        <v>0</v>
      </c>
      <c r="H916" s="59">
        <v>0</v>
      </c>
      <c r="I916" s="110" t="s">
        <v>63</v>
      </c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</row>
    <row r="917" spans="1:256" s="43" customFormat="1" ht="15" customHeight="1">
      <c r="A917" s="144" t="s">
        <v>337</v>
      </c>
      <c r="B917" s="151">
        <v>40528</v>
      </c>
      <c r="C917" s="142" t="s">
        <v>322</v>
      </c>
      <c r="D917" s="155" t="s">
        <v>0</v>
      </c>
      <c r="E917" s="12" t="s">
        <v>65</v>
      </c>
      <c r="F917" s="12">
        <v>0</v>
      </c>
      <c r="G917" s="59">
        <v>0</v>
      </c>
      <c r="H917" s="59">
        <v>0</v>
      </c>
      <c r="I917" s="110" t="s">
        <v>63</v>
      </c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  <c r="IU917"/>
      <c r="IV917"/>
    </row>
    <row r="918" spans="1:256" s="43" customFormat="1" ht="15" customHeight="1">
      <c r="A918" s="286" t="s">
        <v>338</v>
      </c>
      <c r="B918" s="287">
        <v>40530</v>
      </c>
      <c r="C918" s="288" t="s">
        <v>303</v>
      </c>
      <c r="D918" s="289" t="s">
        <v>47</v>
      </c>
      <c r="E918" s="289" t="s">
        <v>50</v>
      </c>
      <c r="F918" s="289">
        <v>1</v>
      </c>
      <c r="G918" s="221">
        <f>1/1</f>
        <v>1</v>
      </c>
      <c r="H918" s="221">
        <f>0/1</f>
        <v>0</v>
      </c>
      <c r="I918" s="290" t="s">
        <v>342</v>
      </c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  <c r="IU918"/>
      <c r="IV918"/>
    </row>
    <row r="919" spans="1:256" s="43" customFormat="1" ht="15" customHeight="1">
      <c r="A919" s="54" t="s">
        <v>340</v>
      </c>
      <c r="B919" s="68">
        <v>40536</v>
      </c>
      <c r="C919" s="127" t="s">
        <v>403</v>
      </c>
      <c r="D919" s="155" t="s">
        <v>0</v>
      </c>
      <c r="E919" s="12" t="s">
        <v>65</v>
      </c>
      <c r="F919" s="12">
        <v>0</v>
      </c>
      <c r="G919" s="59">
        <v>0</v>
      </c>
      <c r="H919" s="59">
        <v>0</v>
      </c>
      <c r="I919" s="110" t="s">
        <v>63</v>
      </c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  <c r="IG919"/>
      <c r="IH919"/>
      <c r="II919"/>
      <c r="IJ919"/>
      <c r="IK919"/>
      <c r="IL919"/>
      <c r="IM919"/>
      <c r="IN919"/>
      <c r="IO919"/>
      <c r="IP919"/>
      <c r="IQ919"/>
      <c r="IR919"/>
      <c r="IS919"/>
      <c r="IT919"/>
      <c r="IU919"/>
      <c r="IV919"/>
    </row>
    <row r="920" spans="1:256" s="43" customFormat="1" ht="15" customHeight="1">
      <c r="A920" s="144" t="s">
        <v>344</v>
      </c>
      <c r="B920" s="151">
        <v>40540</v>
      </c>
      <c r="C920" s="142" t="s">
        <v>322</v>
      </c>
      <c r="D920" s="155" t="s">
        <v>0</v>
      </c>
      <c r="E920" s="12" t="s">
        <v>65</v>
      </c>
      <c r="F920" s="12">
        <v>0</v>
      </c>
      <c r="G920" s="59">
        <v>0</v>
      </c>
      <c r="H920" s="59">
        <v>0</v>
      </c>
      <c r="I920" s="110" t="s">
        <v>63</v>
      </c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  <c r="IG920"/>
      <c r="IH920"/>
      <c r="II920"/>
      <c r="IJ920"/>
      <c r="IK920"/>
      <c r="IL920"/>
      <c r="IM920"/>
      <c r="IN920"/>
      <c r="IO920"/>
      <c r="IP920"/>
      <c r="IQ920"/>
      <c r="IR920"/>
      <c r="IS920"/>
      <c r="IT920"/>
      <c r="IU920"/>
      <c r="IV920"/>
    </row>
    <row r="921" spans="1:256" s="43" customFormat="1" ht="15" customHeight="1">
      <c r="A921" s="154" t="s">
        <v>346</v>
      </c>
      <c r="B921" s="151">
        <v>40554</v>
      </c>
      <c r="C921" s="142" t="s">
        <v>306</v>
      </c>
      <c r="D921" s="155" t="s">
        <v>0</v>
      </c>
      <c r="E921" s="12" t="s">
        <v>65</v>
      </c>
      <c r="F921" s="12">
        <v>0</v>
      </c>
      <c r="G921" s="59">
        <v>0</v>
      </c>
      <c r="H921" s="59">
        <v>0</v>
      </c>
      <c r="I921" s="110" t="s">
        <v>63</v>
      </c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  <c r="HA921"/>
      <c r="HB921"/>
      <c r="HC921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  <c r="IG921"/>
      <c r="IH921"/>
      <c r="II921"/>
      <c r="IJ921"/>
      <c r="IK921"/>
      <c r="IL921"/>
      <c r="IM921"/>
      <c r="IN921"/>
      <c r="IO921"/>
      <c r="IP921"/>
      <c r="IQ921"/>
      <c r="IR921"/>
      <c r="IS921"/>
      <c r="IT921"/>
      <c r="IU921"/>
      <c r="IV921"/>
    </row>
    <row r="922" spans="1:256" s="43" customFormat="1" ht="15" customHeight="1">
      <c r="A922" s="161" t="s">
        <v>347</v>
      </c>
      <c r="B922" s="151">
        <v>40540</v>
      </c>
      <c r="C922" s="142" t="s">
        <v>351</v>
      </c>
      <c r="D922" s="155" t="s">
        <v>0</v>
      </c>
      <c r="E922" s="12" t="s">
        <v>65</v>
      </c>
      <c r="F922" s="12">
        <v>0</v>
      </c>
      <c r="G922" s="501">
        <v>0</v>
      </c>
      <c r="H922" s="501">
        <v>0</v>
      </c>
      <c r="I922" s="110" t="s">
        <v>63</v>
      </c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  <c r="HA922"/>
      <c r="HB922"/>
      <c r="HC922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  <c r="IG922"/>
      <c r="IH922"/>
      <c r="II922"/>
      <c r="IJ922"/>
      <c r="IK922"/>
      <c r="IL922"/>
      <c r="IM922"/>
      <c r="IN922"/>
      <c r="IO922"/>
      <c r="IP922"/>
      <c r="IQ922"/>
      <c r="IR922"/>
      <c r="IS922"/>
      <c r="IT922"/>
      <c r="IU922"/>
      <c r="IV922"/>
    </row>
    <row r="923" spans="1:256" s="43" customFormat="1" ht="15" customHeight="1">
      <c r="A923" s="144" t="s">
        <v>347</v>
      </c>
      <c r="B923" s="151">
        <v>40679</v>
      </c>
      <c r="C923" s="142" t="s">
        <v>351</v>
      </c>
      <c r="D923" s="155" t="s">
        <v>0</v>
      </c>
      <c r="E923" s="12" t="s">
        <v>65</v>
      </c>
      <c r="F923" s="12">
        <v>0</v>
      </c>
      <c r="G923" s="503"/>
      <c r="H923" s="503"/>
      <c r="I923" s="110" t="s">
        <v>63</v>
      </c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  <c r="HA923"/>
      <c r="HB923"/>
      <c r="HC923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  <c r="IG923"/>
      <c r="IH923"/>
      <c r="II923"/>
      <c r="IJ923"/>
      <c r="IK923"/>
      <c r="IL923"/>
      <c r="IM923"/>
      <c r="IN923"/>
      <c r="IO923"/>
      <c r="IP923"/>
      <c r="IQ923"/>
      <c r="IR923"/>
      <c r="IS923"/>
      <c r="IT923"/>
      <c r="IU923"/>
      <c r="IV923"/>
    </row>
    <row r="924" spans="1:256" s="43" customFormat="1" ht="15" customHeight="1">
      <c r="A924" s="144" t="s">
        <v>348</v>
      </c>
      <c r="B924" s="151">
        <v>40558</v>
      </c>
      <c r="C924" s="142" t="s">
        <v>320</v>
      </c>
      <c r="D924" s="155" t="s">
        <v>0</v>
      </c>
      <c r="E924" s="12" t="s">
        <v>65</v>
      </c>
      <c r="F924" s="12">
        <v>0</v>
      </c>
      <c r="G924" s="59">
        <v>0</v>
      </c>
      <c r="H924" s="59">
        <v>0</v>
      </c>
      <c r="I924" s="110" t="s">
        <v>63</v>
      </c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  <c r="IG924"/>
      <c r="IH924"/>
      <c r="II924"/>
      <c r="IJ924"/>
      <c r="IK924"/>
      <c r="IL924"/>
      <c r="IM924"/>
      <c r="IN924"/>
      <c r="IO924"/>
      <c r="IP924"/>
      <c r="IQ924"/>
      <c r="IR924"/>
      <c r="IS924"/>
      <c r="IT924"/>
      <c r="IU924"/>
      <c r="IV924"/>
    </row>
    <row r="925" spans="1:256" s="43" customFormat="1" ht="15" customHeight="1">
      <c r="A925" s="144" t="s">
        <v>350</v>
      </c>
      <c r="B925" s="151">
        <v>40558</v>
      </c>
      <c r="C925" s="142" t="s">
        <v>352</v>
      </c>
      <c r="D925" s="155" t="s">
        <v>0</v>
      </c>
      <c r="E925" s="12" t="s">
        <v>65</v>
      </c>
      <c r="F925" s="12">
        <v>0</v>
      </c>
      <c r="G925" s="59">
        <v>0</v>
      </c>
      <c r="H925" s="59">
        <v>0</v>
      </c>
      <c r="I925" s="110" t="s">
        <v>63</v>
      </c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  <c r="HA925"/>
      <c r="HB925"/>
      <c r="HC925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  <c r="IG925"/>
      <c r="IH925"/>
      <c r="II925"/>
      <c r="IJ925"/>
      <c r="IK925"/>
      <c r="IL925"/>
      <c r="IM925"/>
      <c r="IN925"/>
      <c r="IO925"/>
      <c r="IP925"/>
      <c r="IQ925"/>
      <c r="IR925"/>
      <c r="IS925"/>
      <c r="IT925"/>
      <c r="IU925"/>
      <c r="IV925"/>
    </row>
    <row r="926" spans="1:256" s="43" customFormat="1" ht="15" customHeight="1">
      <c r="A926" s="144" t="s">
        <v>353</v>
      </c>
      <c r="B926" s="151">
        <v>40562</v>
      </c>
      <c r="C926" s="142" t="s">
        <v>288</v>
      </c>
      <c r="D926" s="155" t="s">
        <v>0</v>
      </c>
      <c r="E926" s="12" t="s">
        <v>65</v>
      </c>
      <c r="F926" s="12">
        <v>0</v>
      </c>
      <c r="G926" s="59">
        <v>0</v>
      </c>
      <c r="H926" s="59">
        <v>0</v>
      </c>
      <c r="I926" s="110" t="s">
        <v>63</v>
      </c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  <c r="IG926"/>
      <c r="IH926"/>
      <c r="II926"/>
      <c r="IJ926"/>
      <c r="IK926"/>
      <c r="IL926"/>
      <c r="IM926"/>
      <c r="IN926"/>
      <c r="IO926"/>
      <c r="IP926"/>
      <c r="IQ926"/>
      <c r="IR926"/>
      <c r="IS926"/>
      <c r="IT926"/>
      <c r="IU926"/>
      <c r="IV926"/>
    </row>
    <row r="927" spans="1:256" s="43" customFormat="1" ht="15" customHeight="1">
      <c r="A927" s="376" t="s">
        <v>354</v>
      </c>
      <c r="B927" s="377">
        <v>40566</v>
      </c>
      <c r="C927" s="378" t="s">
        <v>322</v>
      </c>
      <c r="D927" s="379" t="s">
        <v>47</v>
      </c>
      <c r="E927" s="379" t="s">
        <v>270</v>
      </c>
      <c r="F927" s="380">
        <v>1</v>
      </c>
      <c r="G927" s="381">
        <f>1/1</f>
        <v>1</v>
      </c>
      <c r="H927" s="381">
        <f>0/1</f>
        <v>0</v>
      </c>
      <c r="I927" s="376" t="s">
        <v>356</v>
      </c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  <c r="GS927"/>
      <c r="GT927"/>
      <c r="GU927"/>
      <c r="GV927"/>
      <c r="GW927"/>
      <c r="GX927"/>
      <c r="GY927"/>
      <c r="GZ927"/>
      <c r="HA927"/>
      <c r="HB927"/>
      <c r="HC927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  <c r="IC927"/>
      <c r="ID927"/>
      <c r="IE927"/>
      <c r="IF927"/>
      <c r="IG927"/>
      <c r="IH927"/>
      <c r="II927"/>
      <c r="IJ927"/>
      <c r="IK927"/>
      <c r="IL927"/>
      <c r="IM927"/>
      <c r="IN927"/>
      <c r="IO927"/>
      <c r="IP927"/>
      <c r="IQ927"/>
      <c r="IR927"/>
      <c r="IS927"/>
      <c r="IT927"/>
      <c r="IU927"/>
      <c r="IV927"/>
    </row>
    <row r="928" spans="1:256" s="43" customFormat="1" ht="15" customHeight="1">
      <c r="A928" s="144" t="s">
        <v>355</v>
      </c>
      <c r="B928" s="151">
        <v>40572</v>
      </c>
      <c r="C928" s="142" t="s">
        <v>288</v>
      </c>
      <c r="D928" s="155" t="s">
        <v>0</v>
      </c>
      <c r="E928" s="12" t="s">
        <v>65</v>
      </c>
      <c r="F928" s="12">
        <v>0</v>
      </c>
      <c r="G928" s="59">
        <v>0</v>
      </c>
      <c r="H928" s="59">
        <v>0</v>
      </c>
      <c r="I928" s="110" t="s">
        <v>63</v>
      </c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  <c r="HA928"/>
      <c r="HB928"/>
      <c r="HC928"/>
      <c r="HD928"/>
      <c r="HE928"/>
      <c r="HF928"/>
      <c r="HG928"/>
      <c r="HH928"/>
      <c r="HI928"/>
      <c r="HJ928"/>
      <c r="HK928"/>
      <c r="HL928"/>
      <c r="HM928"/>
      <c r="HN928"/>
      <c r="HO928"/>
      <c r="HP928"/>
      <c r="HQ928"/>
      <c r="HR928"/>
      <c r="HS928"/>
      <c r="HT928"/>
      <c r="HU928"/>
      <c r="HV928"/>
      <c r="HW928"/>
      <c r="HX928"/>
      <c r="HY928"/>
      <c r="HZ928"/>
      <c r="IA928"/>
      <c r="IB928"/>
      <c r="IC928"/>
      <c r="ID928"/>
      <c r="IE928"/>
      <c r="IF928"/>
      <c r="IG928"/>
      <c r="IH928"/>
      <c r="II928"/>
      <c r="IJ928"/>
      <c r="IK928"/>
      <c r="IL928"/>
      <c r="IM928"/>
      <c r="IN928"/>
      <c r="IO928"/>
      <c r="IP928"/>
      <c r="IQ928"/>
      <c r="IR928"/>
      <c r="IS928"/>
      <c r="IT928"/>
      <c r="IU928"/>
      <c r="IV928"/>
    </row>
    <row r="929" spans="1:256" s="43" customFormat="1" ht="15" customHeight="1">
      <c r="A929" s="144" t="s">
        <v>357</v>
      </c>
      <c r="B929" s="151">
        <v>40578</v>
      </c>
      <c r="C929" s="142" t="s">
        <v>288</v>
      </c>
      <c r="D929" s="155" t="s">
        <v>0</v>
      </c>
      <c r="E929" s="12" t="s">
        <v>65</v>
      </c>
      <c r="F929" s="12">
        <v>0</v>
      </c>
      <c r="G929" s="59">
        <v>0</v>
      </c>
      <c r="H929" s="59">
        <v>0</v>
      </c>
      <c r="I929" s="110" t="s">
        <v>63</v>
      </c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  <c r="GS929"/>
      <c r="GT929"/>
      <c r="GU929"/>
      <c r="GV929"/>
      <c r="GW929"/>
      <c r="GX929"/>
      <c r="GY929"/>
      <c r="GZ929"/>
      <c r="HA929"/>
      <c r="HB929"/>
      <c r="HC929"/>
      <c r="HD929"/>
      <c r="HE929"/>
      <c r="HF929"/>
      <c r="HG929"/>
      <c r="HH929"/>
      <c r="HI929"/>
      <c r="HJ929"/>
      <c r="HK929"/>
      <c r="HL929"/>
      <c r="HM929"/>
      <c r="HN929"/>
      <c r="HO929"/>
      <c r="HP929"/>
      <c r="HQ929"/>
      <c r="HR929"/>
      <c r="HS929"/>
      <c r="HT929"/>
      <c r="HU929"/>
      <c r="HV929"/>
      <c r="HW929"/>
      <c r="HX929"/>
      <c r="HY929"/>
      <c r="HZ929"/>
      <c r="IA929"/>
      <c r="IB929"/>
      <c r="IC929"/>
      <c r="ID929"/>
      <c r="IE929"/>
      <c r="IF929"/>
      <c r="IG929"/>
      <c r="IH929"/>
      <c r="II929"/>
      <c r="IJ929"/>
      <c r="IK929"/>
      <c r="IL929"/>
      <c r="IM929"/>
      <c r="IN929"/>
      <c r="IO929"/>
      <c r="IP929"/>
      <c r="IQ929"/>
      <c r="IR929"/>
      <c r="IS929"/>
      <c r="IT929"/>
      <c r="IU929"/>
      <c r="IV929"/>
    </row>
    <row r="930" spans="1:256" s="43" customFormat="1" ht="15" customHeight="1">
      <c r="A930" s="144" t="s">
        <v>365</v>
      </c>
      <c r="B930" s="151">
        <v>40581</v>
      </c>
      <c r="C930" s="142" t="s">
        <v>260</v>
      </c>
      <c r="D930" s="155" t="s">
        <v>0</v>
      </c>
      <c r="E930" s="12" t="s">
        <v>65</v>
      </c>
      <c r="F930" s="12">
        <v>0</v>
      </c>
      <c r="G930" s="59">
        <v>0</v>
      </c>
      <c r="H930" s="59">
        <v>0</v>
      </c>
      <c r="I930" s="110" t="s">
        <v>63</v>
      </c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  <c r="GS930"/>
      <c r="GT930"/>
      <c r="GU930"/>
      <c r="GV930"/>
      <c r="GW930"/>
      <c r="GX930"/>
      <c r="GY930"/>
      <c r="GZ930"/>
      <c r="HA930"/>
      <c r="HB930"/>
      <c r="HC930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  <c r="IC930"/>
      <c r="ID930"/>
      <c r="IE930"/>
      <c r="IF930"/>
      <c r="IG930"/>
      <c r="IH930"/>
      <c r="II930"/>
      <c r="IJ930"/>
      <c r="IK930"/>
      <c r="IL930"/>
      <c r="IM930"/>
      <c r="IN930"/>
      <c r="IO930"/>
      <c r="IP930"/>
      <c r="IQ930"/>
      <c r="IR930"/>
      <c r="IS930"/>
      <c r="IT930"/>
      <c r="IU930"/>
      <c r="IV930"/>
    </row>
    <row r="931" spans="1:9" ht="12.75">
      <c r="A931" s="144" t="s">
        <v>367</v>
      </c>
      <c r="B931" s="151">
        <v>40583</v>
      </c>
      <c r="C931" s="142" t="s">
        <v>351</v>
      </c>
      <c r="D931" s="155" t="s">
        <v>0</v>
      </c>
      <c r="E931" s="12" t="s">
        <v>65</v>
      </c>
      <c r="F931" s="12">
        <v>0</v>
      </c>
      <c r="G931" s="59">
        <v>0</v>
      </c>
      <c r="H931" s="59">
        <v>0</v>
      </c>
      <c r="I931" s="110" t="s">
        <v>63</v>
      </c>
    </row>
    <row r="932" spans="1:9" ht="15" customHeight="1">
      <c r="A932" s="469" t="s">
        <v>369</v>
      </c>
      <c r="B932" s="450">
        <v>40592</v>
      </c>
      <c r="C932" s="127" t="s">
        <v>288</v>
      </c>
      <c r="D932" s="155" t="s">
        <v>0</v>
      </c>
      <c r="E932" s="155" t="s">
        <v>65</v>
      </c>
      <c r="F932" s="155">
        <v>0</v>
      </c>
      <c r="G932" s="498">
        <v>0</v>
      </c>
      <c r="H932" s="498">
        <v>0</v>
      </c>
      <c r="I932" s="159" t="s">
        <v>63</v>
      </c>
    </row>
    <row r="933" spans="1:9" ht="15" customHeight="1">
      <c r="A933" s="449" t="s">
        <v>369</v>
      </c>
      <c r="B933" s="450">
        <v>40924</v>
      </c>
      <c r="C933" s="127" t="s">
        <v>288</v>
      </c>
      <c r="D933" s="155" t="s">
        <v>0</v>
      </c>
      <c r="E933" s="155" t="s">
        <v>65</v>
      </c>
      <c r="F933" s="155">
        <v>0</v>
      </c>
      <c r="G933" s="500"/>
      <c r="H933" s="500"/>
      <c r="I933" s="159" t="s">
        <v>63</v>
      </c>
    </row>
    <row r="934" spans="1:9" ht="12.75">
      <c r="A934" s="140" t="s">
        <v>370</v>
      </c>
      <c r="B934" s="151">
        <v>40595</v>
      </c>
      <c r="C934" s="142" t="s">
        <v>286</v>
      </c>
      <c r="D934" s="155" t="s">
        <v>0</v>
      </c>
      <c r="E934" s="12" t="s">
        <v>65</v>
      </c>
      <c r="F934" s="12">
        <v>0</v>
      </c>
      <c r="G934" s="59">
        <v>0</v>
      </c>
      <c r="H934" s="59">
        <v>0</v>
      </c>
      <c r="I934" s="110" t="s">
        <v>63</v>
      </c>
    </row>
    <row r="935" spans="1:9" ht="12.75">
      <c r="A935" s="144" t="s">
        <v>371</v>
      </c>
      <c r="B935" s="151">
        <v>40602</v>
      </c>
      <c r="C935" s="142" t="s">
        <v>288</v>
      </c>
      <c r="D935" s="155" t="s">
        <v>0</v>
      </c>
      <c r="E935" s="12" t="s">
        <v>65</v>
      </c>
      <c r="F935" s="12">
        <v>0</v>
      </c>
      <c r="G935" s="59">
        <v>0</v>
      </c>
      <c r="H935" s="59">
        <v>0</v>
      </c>
      <c r="I935" s="110" t="s">
        <v>63</v>
      </c>
    </row>
    <row r="936" spans="1:9" ht="12.75">
      <c r="A936" s="144" t="s">
        <v>372</v>
      </c>
      <c r="B936" s="151">
        <v>40609</v>
      </c>
      <c r="C936" s="142" t="s">
        <v>288</v>
      </c>
      <c r="D936" s="155" t="s">
        <v>0</v>
      </c>
      <c r="E936" s="12" t="s">
        <v>65</v>
      </c>
      <c r="F936" s="12">
        <v>0</v>
      </c>
      <c r="G936" s="59">
        <v>0</v>
      </c>
      <c r="H936" s="59">
        <v>0</v>
      </c>
      <c r="I936" s="110" t="s">
        <v>63</v>
      </c>
    </row>
    <row r="937" spans="1:9" ht="12.75">
      <c r="A937" s="140" t="s">
        <v>374</v>
      </c>
      <c r="B937" s="151">
        <v>40618</v>
      </c>
      <c r="C937" s="142" t="s">
        <v>286</v>
      </c>
      <c r="D937" s="155" t="s">
        <v>0</v>
      </c>
      <c r="E937" s="12" t="s">
        <v>65</v>
      </c>
      <c r="F937" s="12">
        <v>0</v>
      </c>
      <c r="G937" s="59">
        <v>0</v>
      </c>
      <c r="H937" s="59">
        <v>0</v>
      </c>
      <c r="I937" s="110" t="s">
        <v>63</v>
      </c>
    </row>
    <row r="938" spans="1:9" ht="12.75">
      <c r="A938" s="11" t="s">
        <v>375</v>
      </c>
      <c r="B938" s="68">
        <v>40623</v>
      </c>
      <c r="C938" s="127" t="s">
        <v>83</v>
      </c>
      <c r="D938" s="155" t="s">
        <v>0</v>
      </c>
      <c r="E938" s="12" t="s">
        <v>65</v>
      </c>
      <c r="F938" s="12">
        <v>0</v>
      </c>
      <c r="G938" s="59">
        <v>0</v>
      </c>
      <c r="H938" s="59">
        <v>0</v>
      </c>
      <c r="I938" s="110" t="s">
        <v>63</v>
      </c>
    </row>
    <row r="939" spans="1:9" ht="12.75">
      <c r="A939" s="54" t="s">
        <v>376</v>
      </c>
      <c r="B939" s="68">
        <v>40623</v>
      </c>
      <c r="C939" s="127" t="s">
        <v>286</v>
      </c>
      <c r="D939" s="155" t="s">
        <v>0</v>
      </c>
      <c r="E939" s="12" t="s">
        <v>65</v>
      </c>
      <c r="F939" s="12">
        <v>0</v>
      </c>
      <c r="G939" s="59">
        <v>0</v>
      </c>
      <c r="H939" s="59">
        <v>0</v>
      </c>
      <c r="I939" s="110" t="s">
        <v>63</v>
      </c>
    </row>
    <row r="940" spans="1:9" ht="12.75">
      <c r="A940" s="54" t="s">
        <v>377</v>
      </c>
      <c r="B940" s="68">
        <v>40626</v>
      </c>
      <c r="C940" s="127" t="s">
        <v>288</v>
      </c>
      <c r="D940" s="155" t="s">
        <v>0</v>
      </c>
      <c r="E940" s="12" t="s">
        <v>65</v>
      </c>
      <c r="F940" s="12">
        <v>0</v>
      </c>
      <c r="G940" s="59">
        <v>0</v>
      </c>
      <c r="H940" s="59">
        <v>0</v>
      </c>
      <c r="I940" s="110" t="s">
        <v>63</v>
      </c>
    </row>
    <row r="941" spans="1:9" ht="12.75">
      <c r="A941" s="54" t="s">
        <v>378</v>
      </c>
      <c r="B941" s="68">
        <v>40628</v>
      </c>
      <c r="C941" s="127" t="s">
        <v>322</v>
      </c>
      <c r="D941" s="155" t="s">
        <v>0</v>
      </c>
      <c r="E941" s="12" t="s">
        <v>65</v>
      </c>
      <c r="F941" s="12">
        <v>0</v>
      </c>
      <c r="G941" s="59">
        <v>0</v>
      </c>
      <c r="H941" s="59">
        <v>0</v>
      </c>
      <c r="I941" s="110" t="s">
        <v>63</v>
      </c>
    </row>
    <row r="942" spans="1:9" ht="12.75">
      <c r="A942" s="144" t="s">
        <v>380</v>
      </c>
      <c r="B942" s="151">
        <v>40628</v>
      </c>
      <c r="C942" s="142" t="s">
        <v>320</v>
      </c>
      <c r="D942" s="155" t="s">
        <v>0</v>
      </c>
      <c r="E942" s="12" t="s">
        <v>65</v>
      </c>
      <c r="F942" s="12">
        <v>0</v>
      </c>
      <c r="G942" s="59">
        <v>0</v>
      </c>
      <c r="H942" s="59">
        <v>0</v>
      </c>
      <c r="I942" s="110" t="s">
        <v>63</v>
      </c>
    </row>
    <row r="943" spans="1:9" ht="12.75">
      <c r="A943" s="144" t="s">
        <v>381</v>
      </c>
      <c r="B943" s="151">
        <v>40629</v>
      </c>
      <c r="C943" s="142" t="s">
        <v>288</v>
      </c>
      <c r="D943" s="155" t="s">
        <v>0</v>
      </c>
      <c r="E943" s="12" t="s">
        <v>65</v>
      </c>
      <c r="F943" s="12">
        <v>0</v>
      </c>
      <c r="G943" s="59">
        <v>0</v>
      </c>
      <c r="H943" s="59">
        <v>0</v>
      </c>
      <c r="I943" s="110" t="s">
        <v>63</v>
      </c>
    </row>
    <row r="944" spans="1:9" ht="12.75">
      <c r="A944" s="144" t="s">
        <v>382</v>
      </c>
      <c r="B944" s="151">
        <v>40636</v>
      </c>
      <c r="C944" s="127" t="s">
        <v>83</v>
      </c>
      <c r="D944" s="155" t="s">
        <v>0</v>
      </c>
      <c r="E944" s="12" t="s">
        <v>65</v>
      </c>
      <c r="F944" s="12">
        <v>0</v>
      </c>
      <c r="G944" s="59">
        <v>0</v>
      </c>
      <c r="H944" s="59">
        <v>0</v>
      </c>
      <c r="I944" s="110" t="s">
        <v>63</v>
      </c>
    </row>
    <row r="945" spans="1:9" ht="12.75">
      <c r="A945" s="402" t="s">
        <v>383</v>
      </c>
      <c r="B945" s="403">
        <v>40644</v>
      </c>
      <c r="C945" s="397" t="s">
        <v>322</v>
      </c>
      <c r="D945" s="398" t="s">
        <v>47</v>
      </c>
      <c r="E945" s="398" t="s">
        <v>386</v>
      </c>
      <c r="F945" s="398">
        <v>1</v>
      </c>
      <c r="G945" s="399">
        <v>0</v>
      </c>
      <c r="H945" s="399">
        <f>1/1</f>
        <v>1</v>
      </c>
      <c r="I945" s="401" t="s">
        <v>387</v>
      </c>
    </row>
    <row r="946" spans="1:9" ht="12.75">
      <c r="A946" s="144" t="s">
        <v>384</v>
      </c>
      <c r="B946" s="151">
        <v>40646</v>
      </c>
      <c r="C946" s="127" t="s">
        <v>83</v>
      </c>
      <c r="D946" s="155" t="s">
        <v>0</v>
      </c>
      <c r="E946" s="12" t="s">
        <v>65</v>
      </c>
      <c r="F946" s="12">
        <v>0</v>
      </c>
      <c r="G946" s="59">
        <v>0</v>
      </c>
      <c r="H946" s="59">
        <v>0</v>
      </c>
      <c r="I946" s="110" t="s">
        <v>63</v>
      </c>
    </row>
    <row r="947" spans="1:9" ht="12.75">
      <c r="A947" s="53" t="s">
        <v>385</v>
      </c>
      <c r="B947" s="68">
        <v>40646</v>
      </c>
      <c r="C947" s="127" t="s">
        <v>288</v>
      </c>
      <c r="D947" s="155" t="s">
        <v>0</v>
      </c>
      <c r="E947" s="12" t="s">
        <v>65</v>
      </c>
      <c r="F947" s="12">
        <v>0</v>
      </c>
      <c r="G947" s="501">
        <v>0</v>
      </c>
      <c r="H947" s="501">
        <v>0</v>
      </c>
      <c r="I947" s="110" t="s">
        <v>63</v>
      </c>
    </row>
    <row r="948" spans="1:9" ht="12.75">
      <c r="A948" s="144" t="s">
        <v>385</v>
      </c>
      <c r="B948" s="151">
        <v>40681</v>
      </c>
      <c r="C948" s="142" t="s">
        <v>288</v>
      </c>
      <c r="D948" s="155" t="s">
        <v>0</v>
      </c>
      <c r="E948" s="12" t="s">
        <v>65</v>
      </c>
      <c r="F948" s="12">
        <v>0</v>
      </c>
      <c r="G948" s="497"/>
      <c r="H948" s="497"/>
      <c r="I948" s="110" t="s">
        <v>63</v>
      </c>
    </row>
    <row r="949" spans="1:9" ht="12.75">
      <c r="A949" s="144" t="s">
        <v>388</v>
      </c>
      <c r="B949" s="151">
        <v>40655</v>
      </c>
      <c r="C949" s="142" t="s">
        <v>306</v>
      </c>
      <c r="D949" s="155" t="s">
        <v>0</v>
      </c>
      <c r="E949" s="12" t="s">
        <v>65</v>
      </c>
      <c r="F949" s="12">
        <v>0</v>
      </c>
      <c r="G949" s="59">
        <v>0</v>
      </c>
      <c r="H949" s="59">
        <v>0</v>
      </c>
      <c r="I949" s="110" t="s">
        <v>63</v>
      </c>
    </row>
    <row r="950" spans="1:9" ht="12.75">
      <c r="A950" s="144" t="s">
        <v>389</v>
      </c>
      <c r="B950" s="151">
        <v>40661</v>
      </c>
      <c r="C950" s="127" t="s">
        <v>83</v>
      </c>
      <c r="D950" s="155" t="s">
        <v>0</v>
      </c>
      <c r="E950" s="12" t="s">
        <v>65</v>
      </c>
      <c r="F950" s="12">
        <v>0</v>
      </c>
      <c r="G950" s="59">
        <v>0</v>
      </c>
      <c r="H950" s="59">
        <v>0</v>
      </c>
      <c r="I950" s="110" t="s">
        <v>63</v>
      </c>
    </row>
    <row r="951" spans="1:9" ht="12.75">
      <c r="A951" s="144" t="s">
        <v>391</v>
      </c>
      <c r="B951" s="151">
        <v>40664</v>
      </c>
      <c r="C951" s="142" t="s">
        <v>320</v>
      </c>
      <c r="D951" s="155" t="s">
        <v>0</v>
      </c>
      <c r="E951" s="12" t="s">
        <v>65</v>
      </c>
      <c r="F951" s="12">
        <v>0</v>
      </c>
      <c r="G951" s="59">
        <v>0</v>
      </c>
      <c r="H951" s="59">
        <v>0</v>
      </c>
      <c r="I951" s="110" t="s">
        <v>63</v>
      </c>
    </row>
    <row r="952" spans="1:9" ht="12.75">
      <c r="A952" s="144" t="s">
        <v>393</v>
      </c>
      <c r="B952" s="151">
        <v>40666</v>
      </c>
      <c r="C952" s="142" t="s">
        <v>392</v>
      </c>
      <c r="D952" s="155" t="s">
        <v>0</v>
      </c>
      <c r="E952" s="12" t="s">
        <v>65</v>
      </c>
      <c r="F952" s="12">
        <v>0</v>
      </c>
      <c r="G952" s="59">
        <v>0</v>
      </c>
      <c r="H952" s="59">
        <v>0</v>
      </c>
      <c r="I952" s="110" t="s">
        <v>63</v>
      </c>
    </row>
    <row r="953" spans="1:9" ht="12.75">
      <c r="A953" s="161" t="s">
        <v>394</v>
      </c>
      <c r="B953" s="151">
        <v>40668</v>
      </c>
      <c r="C953" s="142" t="s">
        <v>288</v>
      </c>
      <c r="D953" s="155" t="s">
        <v>0</v>
      </c>
      <c r="E953" s="12" t="s">
        <v>65</v>
      </c>
      <c r="F953" s="12">
        <v>0</v>
      </c>
      <c r="G953" s="501">
        <f>0/4</f>
        <v>0</v>
      </c>
      <c r="H953" s="501">
        <f>0/4</f>
        <v>0</v>
      </c>
      <c r="I953" s="110" t="s">
        <v>63</v>
      </c>
    </row>
    <row r="954" spans="1:9" ht="12.75">
      <c r="A954" s="436" t="s">
        <v>394</v>
      </c>
      <c r="B954" s="141">
        <v>40742</v>
      </c>
      <c r="C954" s="142" t="s">
        <v>398</v>
      </c>
      <c r="D954" s="155" t="s">
        <v>0</v>
      </c>
      <c r="E954" s="12" t="s">
        <v>65</v>
      </c>
      <c r="F954" s="12">
        <v>0</v>
      </c>
      <c r="G954" s="502"/>
      <c r="H954" s="502"/>
      <c r="I954" s="110" t="s">
        <v>63</v>
      </c>
    </row>
    <row r="955" spans="1:9" ht="12.75">
      <c r="A955" s="436" t="s">
        <v>394</v>
      </c>
      <c r="B955" s="141">
        <v>40840</v>
      </c>
      <c r="C955" s="142" t="s">
        <v>398</v>
      </c>
      <c r="D955" s="155" t="s">
        <v>0</v>
      </c>
      <c r="E955" s="12" t="s">
        <v>65</v>
      </c>
      <c r="F955" s="12">
        <v>0</v>
      </c>
      <c r="G955" s="502"/>
      <c r="H955" s="502"/>
      <c r="I955" s="159" t="s">
        <v>63</v>
      </c>
    </row>
    <row r="956" spans="1:9" ht="12.75">
      <c r="A956" s="449" t="s">
        <v>394</v>
      </c>
      <c r="B956" s="450">
        <v>40995</v>
      </c>
      <c r="C956" s="127" t="s">
        <v>288</v>
      </c>
      <c r="D956" s="155" t="s">
        <v>0</v>
      </c>
      <c r="E956" s="12" t="s">
        <v>65</v>
      </c>
      <c r="F956" s="12">
        <v>0</v>
      </c>
      <c r="G956" s="503"/>
      <c r="H956" s="503"/>
      <c r="I956" s="159" t="s">
        <v>63</v>
      </c>
    </row>
    <row r="957" spans="1:9" ht="12.75">
      <c r="A957" s="144" t="s">
        <v>395</v>
      </c>
      <c r="B957" s="151">
        <v>40671</v>
      </c>
      <c r="C957" s="142" t="s">
        <v>288</v>
      </c>
      <c r="D957" s="155" t="s">
        <v>0</v>
      </c>
      <c r="E957" s="12" t="s">
        <v>65</v>
      </c>
      <c r="F957" s="12">
        <v>0</v>
      </c>
      <c r="G957" s="59">
        <v>0</v>
      </c>
      <c r="H957" s="59">
        <v>0</v>
      </c>
      <c r="I957" s="110" t="s">
        <v>63</v>
      </c>
    </row>
    <row r="958" spans="1:9" ht="12.75">
      <c r="A958" s="144" t="s">
        <v>396</v>
      </c>
      <c r="B958" s="151">
        <v>40680</v>
      </c>
      <c r="C958" s="142" t="s">
        <v>288</v>
      </c>
      <c r="D958" s="155" t="s">
        <v>0</v>
      </c>
      <c r="E958" s="12" t="s">
        <v>65</v>
      </c>
      <c r="F958" s="12">
        <v>0</v>
      </c>
      <c r="G958" s="59">
        <v>0</v>
      </c>
      <c r="H958" s="59">
        <v>0</v>
      </c>
      <c r="I958" s="110" t="s">
        <v>63</v>
      </c>
    </row>
    <row r="959" spans="1:9" ht="12.75">
      <c r="A959" s="144" t="s">
        <v>397</v>
      </c>
      <c r="B959" s="151">
        <v>40688</v>
      </c>
      <c r="C959" s="142" t="s">
        <v>398</v>
      </c>
      <c r="D959" s="155" t="s">
        <v>0</v>
      </c>
      <c r="E959" s="12" t="s">
        <v>65</v>
      </c>
      <c r="F959" s="12">
        <v>0</v>
      </c>
      <c r="G959" s="59">
        <v>0</v>
      </c>
      <c r="H959" s="59">
        <v>0</v>
      </c>
      <c r="I959" s="110" t="s">
        <v>63</v>
      </c>
    </row>
    <row r="960" spans="1:9" ht="12.75">
      <c r="A960" s="144" t="s">
        <v>409</v>
      </c>
      <c r="B960" s="151">
        <v>40691</v>
      </c>
      <c r="C960" s="142" t="s">
        <v>306</v>
      </c>
      <c r="D960" s="155" t="s">
        <v>0</v>
      </c>
      <c r="E960" s="12" t="s">
        <v>65</v>
      </c>
      <c r="F960" s="12">
        <v>0</v>
      </c>
      <c r="G960" s="59">
        <v>0</v>
      </c>
      <c r="H960" s="59">
        <v>0</v>
      </c>
      <c r="I960" s="110" t="s">
        <v>63</v>
      </c>
    </row>
    <row r="961" spans="1:9" ht="12.75">
      <c r="A961" s="144" t="s">
        <v>410</v>
      </c>
      <c r="B961" s="151">
        <v>40693</v>
      </c>
      <c r="C961" s="152" t="s">
        <v>54</v>
      </c>
      <c r="D961" s="155" t="s">
        <v>0</v>
      </c>
      <c r="E961" s="12" t="s">
        <v>65</v>
      </c>
      <c r="F961" s="12">
        <v>0</v>
      </c>
      <c r="G961" s="59">
        <v>0</v>
      </c>
      <c r="H961" s="59">
        <v>0</v>
      </c>
      <c r="I961" s="110" t="s">
        <v>63</v>
      </c>
    </row>
    <row r="962" spans="1:9" ht="12.75">
      <c r="A962" s="54" t="s">
        <v>411</v>
      </c>
      <c r="B962" s="68">
        <v>40693</v>
      </c>
      <c r="C962" s="127" t="s">
        <v>412</v>
      </c>
      <c r="D962" s="91" t="s">
        <v>0</v>
      </c>
      <c r="E962" s="91" t="s">
        <v>65</v>
      </c>
      <c r="F962" s="91">
        <v>0</v>
      </c>
      <c r="G962" s="360">
        <v>0</v>
      </c>
      <c r="H962" s="360">
        <v>0</v>
      </c>
      <c r="I962" s="110" t="s">
        <v>63</v>
      </c>
    </row>
    <row r="963" spans="1:9" ht="12.75">
      <c r="A963" s="54" t="s">
        <v>411</v>
      </c>
      <c r="B963" s="68">
        <v>40758</v>
      </c>
      <c r="C963" s="127" t="s">
        <v>412</v>
      </c>
      <c r="D963" s="91" t="s">
        <v>0</v>
      </c>
      <c r="E963" s="91" t="s">
        <v>65</v>
      </c>
      <c r="F963" s="91">
        <v>0</v>
      </c>
      <c r="G963" s="360">
        <v>0</v>
      </c>
      <c r="H963" s="360">
        <v>0</v>
      </c>
      <c r="I963" s="110" t="s">
        <v>63</v>
      </c>
    </row>
    <row r="964" spans="1:9" ht="12.75">
      <c r="A964" s="144" t="s">
        <v>413</v>
      </c>
      <c r="B964" s="145">
        <v>40694</v>
      </c>
      <c r="C964" s="142" t="s">
        <v>288</v>
      </c>
      <c r="D964" s="155" t="s">
        <v>0</v>
      </c>
      <c r="E964" s="12" t="s">
        <v>65</v>
      </c>
      <c r="F964" s="12">
        <v>0</v>
      </c>
      <c r="G964" s="59">
        <v>0</v>
      </c>
      <c r="H964" s="59">
        <v>0</v>
      </c>
      <c r="I964" s="110" t="s">
        <v>63</v>
      </c>
    </row>
    <row r="965" spans="1:9" ht="12.75">
      <c r="A965" s="144" t="s">
        <v>415</v>
      </c>
      <c r="B965" s="151">
        <v>40695</v>
      </c>
      <c r="C965" s="142" t="s">
        <v>414</v>
      </c>
      <c r="D965" s="155" t="s">
        <v>0</v>
      </c>
      <c r="E965" s="12" t="s">
        <v>65</v>
      </c>
      <c r="F965" s="12">
        <v>0</v>
      </c>
      <c r="G965" s="59">
        <v>0</v>
      </c>
      <c r="H965" s="59">
        <v>0</v>
      </c>
      <c r="I965" s="110" t="s">
        <v>63</v>
      </c>
    </row>
    <row r="966" spans="1:9" ht="12.75">
      <c r="A966" s="144" t="s">
        <v>416</v>
      </c>
      <c r="B966" s="151">
        <v>40699</v>
      </c>
      <c r="C966" s="142" t="s">
        <v>417</v>
      </c>
      <c r="D966" s="155" t="s">
        <v>0</v>
      </c>
      <c r="E966" s="12" t="s">
        <v>65</v>
      </c>
      <c r="F966" s="12">
        <v>0</v>
      </c>
      <c r="G966" s="59">
        <v>0</v>
      </c>
      <c r="H966" s="59">
        <v>0</v>
      </c>
      <c r="I966" s="110" t="s">
        <v>63</v>
      </c>
    </row>
    <row r="967" spans="1:9" ht="12.75">
      <c r="A967" s="144" t="s">
        <v>418</v>
      </c>
      <c r="B967" s="151">
        <v>40702</v>
      </c>
      <c r="C967" s="142" t="s">
        <v>398</v>
      </c>
      <c r="D967" s="155" t="s">
        <v>0</v>
      </c>
      <c r="E967" s="12" t="s">
        <v>65</v>
      </c>
      <c r="F967" s="12">
        <v>0</v>
      </c>
      <c r="G967" s="59">
        <v>0</v>
      </c>
      <c r="H967" s="59">
        <v>0</v>
      </c>
      <c r="I967" s="110" t="s">
        <v>63</v>
      </c>
    </row>
    <row r="968" spans="1:9" ht="12.75">
      <c r="A968" s="144" t="s">
        <v>419</v>
      </c>
      <c r="B968" s="151">
        <v>40707</v>
      </c>
      <c r="C968" s="142" t="s">
        <v>398</v>
      </c>
      <c r="D968" s="155" t="s">
        <v>0</v>
      </c>
      <c r="E968" s="12" t="s">
        <v>65</v>
      </c>
      <c r="F968" s="12">
        <v>0</v>
      </c>
      <c r="G968" s="59">
        <v>0</v>
      </c>
      <c r="H968" s="59">
        <v>0</v>
      </c>
      <c r="I968" s="110" t="s">
        <v>63</v>
      </c>
    </row>
    <row r="969" spans="1:9" ht="12.75">
      <c r="A969" s="144" t="s">
        <v>421</v>
      </c>
      <c r="B969" s="151">
        <v>40714</v>
      </c>
      <c r="C969" s="142" t="s">
        <v>412</v>
      </c>
      <c r="D969" s="155" t="s">
        <v>0</v>
      </c>
      <c r="E969" s="12" t="s">
        <v>65</v>
      </c>
      <c r="F969" s="12">
        <v>0</v>
      </c>
      <c r="G969" s="59">
        <v>0</v>
      </c>
      <c r="H969" s="59">
        <v>0</v>
      </c>
      <c r="I969" s="110" t="s">
        <v>63</v>
      </c>
    </row>
    <row r="970" spans="1:9" ht="12.75">
      <c r="A970" s="144" t="s">
        <v>422</v>
      </c>
      <c r="B970" s="151">
        <v>40720</v>
      </c>
      <c r="C970" s="142" t="s">
        <v>423</v>
      </c>
      <c r="D970" s="155" t="s">
        <v>0</v>
      </c>
      <c r="E970" s="12" t="s">
        <v>65</v>
      </c>
      <c r="F970" s="12">
        <v>0</v>
      </c>
      <c r="G970" s="59">
        <v>0</v>
      </c>
      <c r="H970" s="59">
        <v>0</v>
      </c>
      <c r="I970" s="110" t="s">
        <v>63</v>
      </c>
    </row>
    <row r="971" spans="1:9" ht="12.75">
      <c r="A971" s="144" t="s">
        <v>424</v>
      </c>
      <c r="B971" s="151">
        <v>40722</v>
      </c>
      <c r="C971" s="142" t="s">
        <v>417</v>
      </c>
      <c r="D971" s="155" t="s">
        <v>0</v>
      </c>
      <c r="E971" s="12" t="s">
        <v>65</v>
      </c>
      <c r="F971" s="12">
        <v>0</v>
      </c>
      <c r="G971" s="59">
        <v>0</v>
      </c>
      <c r="H971" s="59">
        <v>0</v>
      </c>
      <c r="I971" s="110" t="s">
        <v>63</v>
      </c>
    </row>
    <row r="972" spans="1:9" ht="12.75">
      <c r="A972" s="144" t="s">
        <v>425</v>
      </c>
      <c r="B972" s="151">
        <v>40727</v>
      </c>
      <c r="C972" s="142" t="s">
        <v>426</v>
      </c>
      <c r="D972" s="155" t="s">
        <v>0</v>
      </c>
      <c r="E972" s="12" t="s">
        <v>65</v>
      </c>
      <c r="F972" s="12">
        <v>0</v>
      </c>
      <c r="G972" s="59">
        <v>0</v>
      </c>
      <c r="H972" s="59">
        <v>0</v>
      </c>
      <c r="I972" s="110" t="s">
        <v>63</v>
      </c>
    </row>
    <row r="973" spans="1:9" ht="12.75">
      <c r="A973" s="357" t="s">
        <v>431</v>
      </c>
      <c r="B973" s="141">
        <v>40727</v>
      </c>
      <c r="C973" s="142" t="s">
        <v>288</v>
      </c>
      <c r="D973" s="155" t="s">
        <v>0</v>
      </c>
      <c r="E973" s="12" t="s">
        <v>65</v>
      </c>
      <c r="F973" s="12">
        <v>0</v>
      </c>
      <c r="G973" s="59">
        <v>0</v>
      </c>
      <c r="H973" s="59">
        <v>0</v>
      </c>
      <c r="I973" s="110" t="s">
        <v>63</v>
      </c>
    </row>
    <row r="974" spans="1:9" ht="12.75">
      <c r="A974" s="357" t="s">
        <v>432</v>
      </c>
      <c r="B974" s="141">
        <v>40730</v>
      </c>
      <c r="C974" s="142" t="s">
        <v>288</v>
      </c>
      <c r="D974" s="155" t="s">
        <v>0</v>
      </c>
      <c r="E974" s="12" t="s">
        <v>65</v>
      </c>
      <c r="F974" s="12">
        <v>0</v>
      </c>
      <c r="G974" s="59">
        <v>0</v>
      </c>
      <c r="H974" s="59">
        <v>0</v>
      </c>
      <c r="I974" s="110" t="s">
        <v>63</v>
      </c>
    </row>
    <row r="975" spans="1:254" s="43" customFormat="1" ht="15" customHeight="1">
      <c r="A975" s="144" t="s">
        <v>433</v>
      </c>
      <c r="B975" s="151">
        <v>40730</v>
      </c>
      <c r="C975" s="142" t="s">
        <v>434</v>
      </c>
      <c r="D975" s="155" t="s">
        <v>0</v>
      </c>
      <c r="E975" s="12" t="s">
        <v>65</v>
      </c>
      <c r="F975" s="12">
        <v>0</v>
      </c>
      <c r="G975" s="59">
        <v>0</v>
      </c>
      <c r="H975" s="59">
        <v>0</v>
      </c>
      <c r="I975" s="110" t="s">
        <v>63</v>
      </c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  <c r="GS975"/>
      <c r="GT975"/>
      <c r="GU975"/>
      <c r="GV975"/>
      <c r="GW975"/>
      <c r="GX975"/>
      <c r="GY975"/>
      <c r="GZ975"/>
      <c r="HA975"/>
      <c r="HB975"/>
      <c r="HC975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  <c r="IC975"/>
      <c r="ID975"/>
      <c r="IE975"/>
      <c r="IF975"/>
      <c r="IG975"/>
      <c r="IH975"/>
      <c r="II975"/>
      <c r="IJ975"/>
      <c r="IK975"/>
      <c r="IL975"/>
      <c r="IM975"/>
      <c r="IN975"/>
      <c r="IO975"/>
      <c r="IP975"/>
      <c r="IQ975"/>
      <c r="IR975"/>
      <c r="IS975"/>
      <c r="IT975"/>
    </row>
    <row r="976" spans="1:9" ht="12.75">
      <c r="A976" s="53" t="s">
        <v>435</v>
      </c>
      <c r="B976" s="148">
        <v>40731</v>
      </c>
      <c r="C976" s="152" t="s">
        <v>27</v>
      </c>
      <c r="D976" s="155" t="s">
        <v>0</v>
      </c>
      <c r="E976" s="155" t="s">
        <v>65</v>
      </c>
      <c r="F976" s="302">
        <v>0</v>
      </c>
      <c r="G976" s="501">
        <f>0/8</f>
        <v>0</v>
      </c>
      <c r="H976" s="501">
        <f>0/8</f>
        <v>0</v>
      </c>
      <c r="I976" s="110" t="s">
        <v>63</v>
      </c>
    </row>
    <row r="977" spans="1:9" ht="12.75">
      <c r="A977" s="38" t="s">
        <v>435</v>
      </c>
      <c r="B977" s="148">
        <v>40773</v>
      </c>
      <c r="C977" s="152" t="s">
        <v>27</v>
      </c>
      <c r="D977" s="155" t="s">
        <v>0</v>
      </c>
      <c r="E977" s="155" t="s">
        <v>65</v>
      </c>
      <c r="F977" s="302">
        <v>0</v>
      </c>
      <c r="G977" s="502"/>
      <c r="H977" s="502"/>
      <c r="I977" s="110" t="s">
        <v>63</v>
      </c>
    </row>
    <row r="978" spans="1:9" ht="12.75">
      <c r="A978" s="38" t="s">
        <v>435</v>
      </c>
      <c r="B978" s="156">
        <v>40815</v>
      </c>
      <c r="C978" s="152" t="s">
        <v>27</v>
      </c>
      <c r="D978" s="155" t="s">
        <v>0</v>
      </c>
      <c r="E978" s="155" t="s">
        <v>65</v>
      </c>
      <c r="F978" s="302">
        <v>0</v>
      </c>
      <c r="G978" s="502"/>
      <c r="H978" s="502"/>
      <c r="I978" s="110" t="s">
        <v>63</v>
      </c>
    </row>
    <row r="979" spans="1:9" ht="12.75">
      <c r="A979" s="38" t="s">
        <v>435</v>
      </c>
      <c r="B979" s="156">
        <v>40857</v>
      </c>
      <c r="C979" s="152" t="s">
        <v>27</v>
      </c>
      <c r="D979" s="155" t="s">
        <v>0</v>
      </c>
      <c r="E979" s="155" t="s">
        <v>65</v>
      </c>
      <c r="F979" s="302">
        <v>0</v>
      </c>
      <c r="G979" s="502"/>
      <c r="H979" s="502"/>
      <c r="I979" s="110" t="s">
        <v>63</v>
      </c>
    </row>
    <row r="980" spans="1:254" s="43" customFormat="1" ht="15" customHeight="1">
      <c r="A980" s="38" t="s">
        <v>435</v>
      </c>
      <c r="B980" s="156">
        <v>40900</v>
      </c>
      <c r="C980" s="152" t="s">
        <v>27</v>
      </c>
      <c r="D980" s="155" t="s">
        <v>0</v>
      </c>
      <c r="E980" s="155" t="s">
        <v>65</v>
      </c>
      <c r="F980" s="302">
        <v>0</v>
      </c>
      <c r="G980" s="502"/>
      <c r="H980" s="502"/>
      <c r="I980" s="110" t="s">
        <v>63</v>
      </c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  <c r="GS980"/>
      <c r="GT980"/>
      <c r="GU980"/>
      <c r="GV980"/>
      <c r="GW980"/>
      <c r="GX980"/>
      <c r="GY980"/>
      <c r="GZ980"/>
      <c r="HA980"/>
      <c r="HB980"/>
      <c r="HC980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  <c r="IC980"/>
      <c r="ID980"/>
      <c r="IE980"/>
      <c r="IF980"/>
      <c r="IG980"/>
      <c r="IH980"/>
      <c r="II980"/>
      <c r="IJ980"/>
      <c r="IK980"/>
      <c r="IL980"/>
      <c r="IM980"/>
      <c r="IN980"/>
      <c r="IO980"/>
      <c r="IP980"/>
      <c r="IQ980"/>
      <c r="IR980"/>
      <c r="IS980"/>
      <c r="IT980"/>
    </row>
    <row r="981" spans="1:254" s="43" customFormat="1" ht="15" customHeight="1">
      <c r="A981" s="38" t="s">
        <v>435</v>
      </c>
      <c r="B981" s="156">
        <v>40941</v>
      </c>
      <c r="C981" s="152" t="s">
        <v>27</v>
      </c>
      <c r="D981" s="155" t="s">
        <v>0</v>
      </c>
      <c r="E981" s="155" t="s">
        <v>65</v>
      </c>
      <c r="F981" s="302">
        <v>0</v>
      </c>
      <c r="G981" s="502"/>
      <c r="H981" s="502"/>
      <c r="I981" s="110" t="s">
        <v>63</v>
      </c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  <c r="GS981"/>
      <c r="GT981"/>
      <c r="GU981"/>
      <c r="GV981"/>
      <c r="GW981"/>
      <c r="GX981"/>
      <c r="GY981"/>
      <c r="GZ981"/>
      <c r="HA981"/>
      <c r="HB981"/>
      <c r="HC981"/>
      <c r="HD981"/>
      <c r="HE981"/>
      <c r="HF981"/>
      <c r="HG981"/>
      <c r="HH981"/>
      <c r="HI981"/>
      <c r="HJ981"/>
      <c r="HK981"/>
      <c r="HL981"/>
      <c r="HM981"/>
      <c r="HN981"/>
      <c r="HO981"/>
      <c r="HP981"/>
      <c r="HQ981"/>
      <c r="HR981"/>
      <c r="HS981"/>
      <c r="HT981"/>
      <c r="HU981"/>
      <c r="HV981"/>
      <c r="HW981"/>
      <c r="HX981"/>
      <c r="HY981"/>
      <c r="HZ981"/>
      <c r="IA981"/>
      <c r="IB981"/>
      <c r="IC981"/>
      <c r="ID981"/>
      <c r="IE981"/>
      <c r="IF981"/>
      <c r="IG981"/>
      <c r="IH981"/>
      <c r="II981"/>
      <c r="IJ981"/>
      <c r="IK981"/>
      <c r="IL981"/>
      <c r="IM981"/>
      <c r="IN981"/>
      <c r="IO981"/>
      <c r="IP981"/>
      <c r="IQ981"/>
      <c r="IR981"/>
      <c r="IS981"/>
      <c r="IT981"/>
    </row>
    <row r="982" spans="1:254" s="43" customFormat="1" ht="15" customHeight="1">
      <c r="A982" s="38" t="s">
        <v>435</v>
      </c>
      <c r="B982" s="156">
        <v>40983</v>
      </c>
      <c r="C982" s="152" t="s">
        <v>27</v>
      </c>
      <c r="D982" s="155" t="s">
        <v>0</v>
      </c>
      <c r="E982" s="155" t="s">
        <v>65</v>
      </c>
      <c r="F982" s="302">
        <v>0</v>
      </c>
      <c r="G982" s="502"/>
      <c r="H982" s="502"/>
      <c r="I982" s="110" t="s">
        <v>63</v>
      </c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  <c r="GS982"/>
      <c r="GT982"/>
      <c r="GU982"/>
      <c r="GV982"/>
      <c r="GW982"/>
      <c r="GX982"/>
      <c r="GY982"/>
      <c r="GZ982"/>
      <c r="HA982"/>
      <c r="HB982"/>
      <c r="HC982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  <c r="IC982"/>
      <c r="ID982"/>
      <c r="IE982"/>
      <c r="IF982"/>
      <c r="IG982"/>
      <c r="IH982"/>
      <c r="II982"/>
      <c r="IJ982"/>
      <c r="IK982"/>
      <c r="IL982"/>
      <c r="IM982"/>
      <c r="IN982"/>
      <c r="IO982"/>
      <c r="IP982"/>
      <c r="IQ982"/>
      <c r="IR982"/>
      <c r="IS982"/>
      <c r="IT982"/>
    </row>
    <row r="983" spans="1:254" s="43" customFormat="1" ht="15" customHeight="1">
      <c r="A983" s="38" t="s">
        <v>435</v>
      </c>
      <c r="B983" s="156">
        <v>41025</v>
      </c>
      <c r="C983" s="152" t="s">
        <v>27</v>
      </c>
      <c r="D983" s="155" t="s">
        <v>0</v>
      </c>
      <c r="E983" s="155" t="s">
        <v>65</v>
      </c>
      <c r="F983" s="302">
        <v>0</v>
      </c>
      <c r="G983" s="502"/>
      <c r="H983" s="502"/>
      <c r="I983" s="110" t="s">
        <v>63</v>
      </c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  <c r="GS983"/>
      <c r="GT983"/>
      <c r="GU983"/>
      <c r="GV983"/>
      <c r="GW983"/>
      <c r="GX983"/>
      <c r="GY983"/>
      <c r="GZ983"/>
      <c r="HA983"/>
      <c r="HB983"/>
      <c r="HC983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  <c r="IC983"/>
      <c r="ID983"/>
      <c r="IE983"/>
      <c r="IF983"/>
      <c r="IG983"/>
      <c r="IH983"/>
      <c r="II983"/>
      <c r="IJ983"/>
      <c r="IK983"/>
      <c r="IL983"/>
      <c r="IM983"/>
      <c r="IN983"/>
      <c r="IO983"/>
      <c r="IP983"/>
      <c r="IQ983"/>
      <c r="IR983"/>
      <c r="IS983"/>
      <c r="IT983"/>
    </row>
    <row r="984" spans="1:254" s="43" customFormat="1" ht="15" customHeight="1">
      <c r="A984" s="38" t="s">
        <v>435</v>
      </c>
      <c r="B984" s="78">
        <v>41067</v>
      </c>
      <c r="C984" s="120" t="s">
        <v>27</v>
      </c>
      <c r="D984" s="155" t="s">
        <v>0</v>
      </c>
      <c r="E984" s="155" t="s">
        <v>65</v>
      </c>
      <c r="F984" s="302">
        <v>0</v>
      </c>
      <c r="G984" s="502"/>
      <c r="H984" s="502"/>
      <c r="I984" s="110" t="s">
        <v>63</v>
      </c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  <c r="GS984"/>
      <c r="GT984"/>
      <c r="GU984"/>
      <c r="GV984"/>
      <c r="GW984"/>
      <c r="GX984"/>
      <c r="GY984"/>
      <c r="GZ984"/>
      <c r="HA984"/>
      <c r="HB984"/>
      <c r="HC984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  <c r="IC984"/>
      <c r="ID984"/>
      <c r="IE984"/>
      <c r="IF984"/>
      <c r="IG984"/>
      <c r="IH984"/>
      <c r="II984"/>
      <c r="IJ984"/>
      <c r="IK984"/>
      <c r="IL984"/>
      <c r="IM984"/>
      <c r="IN984"/>
      <c r="IO984"/>
      <c r="IP984"/>
      <c r="IQ984"/>
      <c r="IR984"/>
      <c r="IS984"/>
      <c r="IT984"/>
    </row>
    <row r="985" spans="1:254" s="43" customFormat="1" ht="15" customHeight="1">
      <c r="A985" s="54" t="s">
        <v>583</v>
      </c>
      <c r="B985" s="78">
        <v>41110</v>
      </c>
      <c r="C985" s="120" t="s">
        <v>27</v>
      </c>
      <c r="D985" s="155" t="s">
        <v>0</v>
      </c>
      <c r="E985" s="155" t="s">
        <v>65</v>
      </c>
      <c r="F985" s="302">
        <v>0</v>
      </c>
      <c r="G985" s="63">
        <v>0</v>
      </c>
      <c r="H985" s="63">
        <v>0</v>
      </c>
      <c r="I985" s="383" t="s">
        <v>63</v>
      </c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  <c r="GS985"/>
      <c r="GT985"/>
      <c r="GU985"/>
      <c r="GV985"/>
      <c r="GW985"/>
      <c r="GX985"/>
      <c r="GY985"/>
      <c r="GZ985"/>
      <c r="HA985"/>
      <c r="HB985"/>
      <c r="HC985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  <c r="IC985"/>
      <c r="ID985"/>
      <c r="IE985"/>
      <c r="IF985"/>
      <c r="IG985"/>
      <c r="IH985"/>
      <c r="II985"/>
      <c r="IJ985"/>
      <c r="IK985"/>
      <c r="IL985"/>
      <c r="IM985"/>
      <c r="IN985"/>
      <c r="IO985"/>
      <c r="IP985"/>
      <c r="IQ985"/>
      <c r="IR985"/>
      <c r="IS985"/>
      <c r="IT985"/>
    </row>
    <row r="986" spans="1:9" ht="12.75">
      <c r="A986" s="144" t="s">
        <v>436</v>
      </c>
      <c r="B986" s="151">
        <v>40731</v>
      </c>
      <c r="C986" s="142" t="s">
        <v>412</v>
      </c>
      <c r="D986" s="155" t="s">
        <v>0</v>
      </c>
      <c r="E986" s="12" t="s">
        <v>65</v>
      </c>
      <c r="F986" s="12">
        <v>0</v>
      </c>
      <c r="G986" s="59">
        <v>0</v>
      </c>
      <c r="H986" s="59">
        <v>0</v>
      </c>
      <c r="I986" s="110" t="s">
        <v>63</v>
      </c>
    </row>
    <row r="987" spans="1:9" ht="12.75">
      <c r="A987" s="368" t="s">
        <v>437</v>
      </c>
      <c r="B987" s="141">
        <v>40732</v>
      </c>
      <c r="C987" s="142" t="s">
        <v>288</v>
      </c>
      <c r="D987" s="155" t="s">
        <v>0</v>
      </c>
      <c r="E987" s="12" t="s">
        <v>65</v>
      </c>
      <c r="F987" s="12">
        <v>0</v>
      </c>
      <c r="G987" s="501">
        <v>0</v>
      </c>
      <c r="H987" s="501">
        <v>0</v>
      </c>
      <c r="I987" s="110" t="s">
        <v>63</v>
      </c>
    </row>
    <row r="988" spans="1:9" ht="12.75">
      <c r="A988" s="449" t="s">
        <v>437</v>
      </c>
      <c r="B988" s="36">
        <v>41044</v>
      </c>
      <c r="C988" s="127" t="s">
        <v>288</v>
      </c>
      <c r="D988" s="155" t="s">
        <v>0</v>
      </c>
      <c r="E988" s="12" t="s">
        <v>65</v>
      </c>
      <c r="F988" s="12">
        <v>0</v>
      </c>
      <c r="G988" s="503"/>
      <c r="H988" s="503"/>
      <c r="I988" s="110" t="s">
        <v>63</v>
      </c>
    </row>
    <row r="989" spans="1:9" ht="12.75">
      <c r="A989" s="357" t="s">
        <v>438</v>
      </c>
      <c r="B989" s="141">
        <v>40732</v>
      </c>
      <c r="C989" s="142" t="s">
        <v>288</v>
      </c>
      <c r="D989" s="155" t="s">
        <v>0</v>
      </c>
      <c r="E989" s="12" t="s">
        <v>65</v>
      </c>
      <c r="F989" s="12">
        <v>0</v>
      </c>
      <c r="G989" s="59">
        <v>0</v>
      </c>
      <c r="H989" s="59">
        <v>0</v>
      </c>
      <c r="I989" s="110" t="s">
        <v>63</v>
      </c>
    </row>
    <row r="990" spans="1:9" ht="12.75">
      <c r="A990" s="357" t="s">
        <v>439</v>
      </c>
      <c r="B990" s="141">
        <v>40736</v>
      </c>
      <c r="C990" s="142" t="s">
        <v>398</v>
      </c>
      <c r="D990" s="155" t="s">
        <v>0</v>
      </c>
      <c r="E990" s="12" t="s">
        <v>65</v>
      </c>
      <c r="F990" s="12">
        <v>0</v>
      </c>
      <c r="G990" s="59">
        <v>0</v>
      </c>
      <c r="H990" s="59">
        <v>0</v>
      </c>
      <c r="I990" s="110" t="s">
        <v>63</v>
      </c>
    </row>
    <row r="991" spans="1:9" ht="12.75">
      <c r="A991" s="357" t="s">
        <v>440</v>
      </c>
      <c r="B991" s="141">
        <v>40742</v>
      </c>
      <c r="C991" s="142" t="s">
        <v>288</v>
      </c>
      <c r="D991" s="155" t="s">
        <v>0</v>
      </c>
      <c r="E991" s="12" t="s">
        <v>65</v>
      </c>
      <c r="F991" s="12">
        <v>0</v>
      </c>
      <c r="G991" s="59">
        <v>0</v>
      </c>
      <c r="H991" s="59">
        <v>0</v>
      </c>
      <c r="I991" s="110" t="s">
        <v>63</v>
      </c>
    </row>
    <row r="992" spans="1:9" ht="12.75">
      <c r="A992" s="368" t="s">
        <v>442</v>
      </c>
      <c r="B992" s="141">
        <v>40743</v>
      </c>
      <c r="C992" s="142" t="s">
        <v>398</v>
      </c>
      <c r="D992" s="155" t="s">
        <v>0</v>
      </c>
      <c r="E992" s="12" t="s">
        <v>65</v>
      </c>
      <c r="F992" s="12">
        <v>0</v>
      </c>
      <c r="G992" s="501">
        <v>0</v>
      </c>
      <c r="H992" s="501">
        <v>0</v>
      </c>
      <c r="I992" s="110" t="s">
        <v>63</v>
      </c>
    </row>
    <row r="993" spans="1:9" ht="12.75">
      <c r="A993" s="367" t="s">
        <v>442</v>
      </c>
      <c r="B993" s="141">
        <v>40887</v>
      </c>
      <c r="C993" s="142" t="s">
        <v>398</v>
      </c>
      <c r="D993" s="155" t="s">
        <v>0</v>
      </c>
      <c r="E993" s="12" t="s">
        <v>65</v>
      </c>
      <c r="F993" s="12">
        <v>0</v>
      </c>
      <c r="G993" s="503"/>
      <c r="H993" s="503"/>
      <c r="I993" s="110" t="s">
        <v>63</v>
      </c>
    </row>
    <row r="994" spans="1:9" ht="12.75">
      <c r="A994" s="357" t="s">
        <v>443</v>
      </c>
      <c r="B994" s="141">
        <v>40744</v>
      </c>
      <c r="C994" s="142" t="s">
        <v>426</v>
      </c>
      <c r="D994" s="155" t="s">
        <v>0</v>
      </c>
      <c r="E994" s="12" t="s">
        <v>65</v>
      </c>
      <c r="F994" s="12">
        <v>0</v>
      </c>
      <c r="G994" s="59">
        <v>0</v>
      </c>
      <c r="H994" s="59">
        <v>0</v>
      </c>
      <c r="I994" s="110" t="s">
        <v>63</v>
      </c>
    </row>
    <row r="995" spans="1:256" s="43" customFormat="1" ht="15" customHeight="1">
      <c r="A995" s="357" t="s">
        <v>444</v>
      </c>
      <c r="B995" s="141">
        <v>40745</v>
      </c>
      <c r="C995" s="142" t="s">
        <v>288</v>
      </c>
      <c r="D995" s="155" t="s">
        <v>0</v>
      </c>
      <c r="E995" s="12" t="s">
        <v>65</v>
      </c>
      <c r="F995" s="12">
        <v>0</v>
      </c>
      <c r="G995" s="59">
        <v>0</v>
      </c>
      <c r="H995" s="59">
        <v>0</v>
      </c>
      <c r="I995" s="110" t="s">
        <v>63</v>
      </c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  <c r="GS995"/>
      <c r="GT995"/>
      <c r="GU995"/>
      <c r="GV995"/>
      <c r="GW995"/>
      <c r="GX995"/>
      <c r="GY995"/>
      <c r="GZ995"/>
      <c r="HA995"/>
      <c r="HB995"/>
      <c r="HC995"/>
      <c r="HD995"/>
      <c r="HE995"/>
      <c r="HF995"/>
      <c r="HG995"/>
      <c r="HH995"/>
      <c r="HI995"/>
      <c r="HJ995"/>
      <c r="HK995"/>
      <c r="HL995"/>
      <c r="HM995"/>
      <c r="HN995"/>
      <c r="HO995"/>
      <c r="HP995"/>
      <c r="HQ995"/>
      <c r="HR995"/>
      <c r="HS995"/>
      <c r="HT995"/>
      <c r="HU995"/>
      <c r="HV995"/>
      <c r="HW995"/>
      <c r="HX995"/>
      <c r="HY995"/>
      <c r="HZ995"/>
      <c r="IA995"/>
      <c r="IB995"/>
      <c r="IC995"/>
      <c r="ID995"/>
      <c r="IE995"/>
      <c r="IF995"/>
      <c r="IG995"/>
      <c r="IH995"/>
      <c r="II995"/>
      <c r="IJ995"/>
      <c r="IK995"/>
      <c r="IL995"/>
      <c r="IM995"/>
      <c r="IN995"/>
      <c r="IO995"/>
      <c r="IP995"/>
      <c r="IQ995"/>
      <c r="IR995"/>
      <c r="IS995"/>
      <c r="IT995"/>
      <c r="IU995"/>
      <c r="IV995"/>
    </row>
    <row r="996" spans="1:9" ht="12.75">
      <c r="A996" s="144" t="s">
        <v>445</v>
      </c>
      <c r="B996" s="151">
        <v>40749</v>
      </c>
      <c r="C996" s="142" t="s">
        <v>406</v>
      </c>
      <c r="D996" s="91" t="s">
        <v>0</v>
      </c>
      <c r="E996" s="12" t="s">
        <v>65</v>
      </c>
      <c r="F996" s="12">
        <v>0</v>
      </c>
      <c r="G996" s="59">
        <v>0</v>
      </c>
      <c r="H996" s="59">
        <v>0</v>
      </c>
      <c r="I996" s="110" t="s">
        <v>63</v>
      </c>
    </row>
    <row r="997" spans="1:9" ht="12.75">
      <c r="A997" s="357" t="s">
        <v>446</v>
      </c>
      <c r="B997" s="141">
        <v>40771</v>
      </c>
      <c r="C997" s="142" t="s">
        <v>412</v>
      </c>
      <c r="D997" s="91" t="s">
        <v>0</v>
      </c>
      <c r="E997" s="12" t="s">
        <v>65</v>
      </c>
      <c r="F997" s="12">
        <v>0</v>
      </c>
      <c r="G997" s="501">
        <v>0</v>
      </c>
      <c r="H997" s="501">
        <v>0</v>
      </c>
      <c r="I997" s="110" t="s">
        <v>63</v>
      </c>
    </row>
    <row r="998" spans="1:9" ht="12.75">
      <c r="A998" s="357" t="s">
        <v>446</v>
      </c>
      <c r="B998" s="141">
        <v>40779</v>
      </c>
      <c r="C998" s="142" t="s">
        <v>461</v>
      </c>
      <c r="D998" s="155" t="s">
        <v>0</v>
      </c>
      <c r="E998" s="155" t="s">
        <v>65</v>
      </c>
      <c r="F998" s="155">
        <v>0</v>
      </c>
      <c r="G998" s="503"/>
      <c r="H998" s="503"/>
      <c r="I998" s="159" t="s">
        <v>63</v>
      </c>
    </row>
    <row r="999" spans="1:9" ht="12.75">
      <c r="A999" s="144" t="s">
        <v>447</v>
      </c>
      <c r="B999" s="151">
        <v>40751</v>
      </c>
      <c r="C999" s="142" t="s">
        <v>412</v>
      </c>
      <c r="D999" s="155" t="s">
        <v>0</v>
      </c>
      <c r="E999" s="12" t="s">
        <v>65</v>
      </c>
      <c r="F999" s="12">
        <v>0</v>
      </c>
      <c r="G999" s="59">
        <v>0</v>
      </c>
      <c r="H999" s="59">
        <v>0</v>
      </c>
      <c r="I999" s="110" t="s">
        <v>63</v>
      </c>
    </row>
    <row r="1000" spans="1:9" ht="12.75">
      <c r="A1000" s="368" t="s">
        <v>448</v>
      </c>
      <c r="B1000" s="141">
        <v>40756</v>
      </c>
      <c r="C1000" s="142" t="s">
        <v>398</v>
      </c>
      <c r="D1000" s="155" t="s">
        <v>0</v>
      </c>
      <c r="E1000" s="12" t="s">
        <v>65</v>
      </c>
      <c r="F1000" s="12">
        <v>0</v>
      </c>
      <c r="G1000" s="59">
        <v>0</v>
      </c>
      <c r="H1000" s="59">
        <v>0</v>
      </c>
      <c r="I1000" s="110" t="s">
        <v>63</v>
      </c>
    </row>
    <row r="1001" spans="1:9" ht="12.75">
      <c r="A1001" s="367" t="s">
        <v>448</v>
      </c>
      <c r="B1001" s="141">
        <v>41135</v>
      </c>
      <c r="C1001" s="142" t="s">
        <v>398</v>
      </c>
      <c r="D1001" s="155" t="s">
        <v>0</v>
      </c>
      <c r="E1001" s="12" t="s">
        <v>65</v>
      </c>
      <c r="F1001" s="12">
        <v>0</v>
      </c>
      <c r="G1001" s="59">
        <v>0</v>
      </c>
      <c r="H1001" s="59">
        <v>0</v>
      </c>
      <c r="I1001" s="110" t="s">
        <v>63</v>
      </c>
    </row>
    <row r="1002" spans="1:9" ht="12.75">
      <c r="A1002" s="357" t="s">
        <v>449</v>
      </c>
      <c r="B1002" s="141">
        <v>40756</v>
      </c>
      <c r="C1002" s="142" t="s">
        <v>398</v>
      </c>
      <c r="D1002" s="155" t="s">
        <v>0</v>
      </c>
      <c r="E1002" s="12" t="s">
        <v>65</v>
      </c>
      <c r="F1002" s="12">
        <v>0</v>
      </c>
      <c r="G1002" s="59">
        <v>0</v>
      </c>
      <c r="H1002" s="59">
        <v>0</v>
      </c>
      <c r="I1002" s="110" t="s">
        <v>63</v>
      </c>
    </row>
    <row r="1003" spans="1:9" ht="12.75">
      <c r="A1003" s="357" t="s">
        <v>450</v>
      </c>
      <c r="B1003" s="141">
        <v>40760</v>
      </c>
      <c r="C1003" s="142" t="s">
        <v>288</v>
      </c>
      <c r="D1003" s="155" t="s">
        <v>0</v>
      </c>
      <c r="E1003" s="155" t="s">
        <v>65</v>
      </c>
      <c r="F1003" s="155">
        <v>0</v>
      </c>
      <c r="G1003" s="158">
        <v>0</v>
      </c>
      <c r="H1003" s="158">
        <v>0</v>
      </c>
      <c r="I1003" s="159" t="s">
        <v>63</v>
      </c>
    </row>
    <row r="1004" spans="1:9" ht="12.75">
      <c r="A1004" s="361" t="s">
        <v>452</v>
      </c>
      <c r="B1004" s="36">
        <v>40760</v>
      </c>
      <c r="C1004" s="127" t="s">
        <v>451</v>
      </c>
      <c r="D1004" s="91" t="s">
        <v>0</v>
      </c>
      <c r="E1004" s="91" t="s">
        <v>65</v>
      </c>
      <c r="F1004" s="91">
        <v>0</v>
      </c>
      <c r="G1004" s="360">
        <v>0</v>
      </c>
      <c r="H1004" s="360">
        <v>0</v>
      </c>
      <c r="I1004" s="110" t="s">
        <v>63</v>
      </c>
    </row>
    <row r="1005" spans="1:9" ht="12.75">
      <c r="A1005" s="357" t="s">
        <v>453</v>
      </c>
      <c r="B1005" s="141">
        <v>40766</v>
      </c>
      <c r="C1005" s="142" t="s">
        <v>288</v>
      </c>
      <c r="D1005" s="155" t="s">
        <v>0</v>
      </c>
      <c r="E1005" s="155" t="s">
        <v>65</v>
      </c>
      <c r="F1005" s="155">
        <v>0</v>
      </c>
      <c r="G1005" s="158">
        <v>0</v>
      </c>
      <c r="H1005" s="158">
        <v>0</v>
      </c>
      <c r="I1005" s="159" t="s">
        <v>63</v>
      </c>
    </row>
    <row r="1006" spans="1:9" ht="12.75">
      <c r="A1006" s="357" t="s">
        <v>454</v>
      </c>
      <c r="B1006" s="141">
        <v>40770</v>
      </c>
      <c r="C1006" s="142" t="s">
        <v>426</v>
      </c>
      <c r="D1006" s="155" t="s">
        <v>0</v>
      </c>
      <c r="E1006" s="155" t="s">
        <v>65</v>
      </c>
      <c r="F1006" s="155">
        <v>0</v>
      </c>
      <c r="G1006" s="158">
        <v>0</v>
      </c>
      <c r="H1006" s="158">
        <v>0</v>
      </c>
      <c r="I1006" s="159" t="s">
        <v>63</v>
      </c>
    </row>
    <row r="1007" spans="1:9" ht="12.75">
      <c r="A1007" s="368" t="s">
        <v>455</v>
      </c>
      <c r="B1007" s="141">
        <v>40771</v>
      </c>
      <c r="C1007" s="142" t="s">
        <v>414</v>
      </c>
      <c r="D1007" s="155" t="s">
        <v>0</v>
      </c>
      <c r="E1007" s="155" t="s">
        <v>65</v>
      </c>
      <c r="F1007" s="155">
        <v>0</v>
      </c>
      <c r="G1007" s="158">
        <v>0</v>
      </c>
      <c r="H1007" s="158">
        <v>0</v>
      </c>
      <c r="I1007" s="159" t="s">
        <v>63</v>
      </c>
    </row>
    <row r="1008" spans="1:9" ht="12.75">
      <c r="A1008" s="449" t="s">
        <v>455</v>
      </c>
      <c r="B1008" s="36">
        <v>41129</v>
      </c>
      <c r="C1008" s="183" t="s">
        <v>398</v>
      </c>
      <c r="D1008" s="3" t="s">
        <v>0</v>
      </c>
      <c r="E1008" s="3" t="s">
        <v>65</v>
      </c>
      <c r="F1008" s="3">
        <v>0</v>
      </c>
      <c r="G1008" s="3">
        <v>0</v>
      </c>
      <c r="H1008" s="3">
        <v>0</v>
      </c>
      <c r="I1008" s="480" t="s">
        <v>63</v>
      </c>
    </row>
    <row r="1009" spans="1:9" ht="12.75">
      <c r="A1009" s="368" t="s">
        <v>456</v>
      </c>
      <c r="B1009" s="151">
        <v>40772</v>
      </c>
      <c r="C1009" s="142" t="s">
        <v>288</v>
      </c>
      <c r="D1009" s="155" t="s">
        <v>0</v>
      </c>
      <c r="E1009" s="155" t="s">
        <v>65</v>
      </c>
      <c r="F1009" s="155">
        <v>0</v>
      </c>
      <c r="G1009" s="498">
        <v>0</v>
      </c>
      <c r="H1009" s="498">
        <v>0</v>
      </c>
      <c r="I1009" s="159" t="s">
        <v>63</v>
      </c>
    </row>
    <row r="1010" spans="1:9" ht="12.75">
      <c r="A1010" s="367" t="s">
        <v>456</v>
      </c>
      <c r="B1010" s="151">
        <v>40795</v>
      </c>
      <c r="C1010" s="142" t="s">
        <v>83</v>
      </c>
      <c r="D1010" s="155" t="s">
        <v>0</v>
      </c>
      <c r="E1010" s="155" t="s">
        <v>65</v>
      </c>
      <c r="F1010" s="155">
        <v>0</v>
      </c>
      <c r="G1010" s="500"/>
      <c r="H1010" s="500"/>
      <c r="I1010" s="159" t="s">
        <v>63</v>
      </c>
    </row>
    <row r="1011" spans="1:9" ht="12.75">
      <c r="A1011" s="367" t="s">
        <v>457</v>
      </c>
      <c r="B1011" s="141">
        <v>40772</v>
      </c>
      <c r="C1011" s="142" t="s">
        <v>398</v>
      </c>
      <c r="D1011" s="155" t="s">
        <v>0</v>
      </c>
      <c r="E1011" s="155" t="s">
        <v>65</v>
      </c>
      <c r="F1011" s="155">
        <v>0</v>
      </c>
      <c r="G1011" s="158">
        <v>0</v>
      </c>
      <c r="H1011" s="158">
        <v>0</v>
      </c>
      <c r="I1011" s="159" t="s">
        <v>63</v>
      </c>
    </row>
    <row r="1012" spans="1:9" ht="12.75">
      <c r="A1012" s="357" t="s">
        <v>458</v>
      </c>
      <c r="B1012" s="141">
        <v>40774</v>
      </c>
      <c r="C1012" s="142" t="s">
        <v>260</v>
      </c>
      <c r="D1012" s="155" t="s">
        <v>0</v>
      </c>
      <c r="E1012" s="155" t="s">
        <v>65</v>
      </c>
      <c r="F1012" s="155">
        <v>0</v>
      </c>
      <c r="G1012" s="158">
        <v>0</v>
      </c>
      <c r="H1012" s="158">
        <v>0</v>
      </c>
      <c r="I1012" s="159" t="s">
        <v>63</v>
      </c>
    </row>
    <row r="1013" spans="1:9" ht="12.75">
      <c r="A1013" s="357" t="s">
        <v>459</v>
      </c>
      <c r="B1013" s="141">
        <v>40776</v>
      </c>
      <c r="C1013" s="142" t="s">
        <v>417</v>
      </c>
      <c r="D1013" s="155" t="s">
        <v>0</v>
      </c>
      <c r="E1013" s="155" t="s">
        <v>65</v>
      </c>
      <c r="F1013" s="155">
        <v>0</v>
      </c>
      <c r="G1013" s="158">
        <v>0</v>
      </c>
      <c r="H1013" s="158">
        <v>0</v>
      </c>
      <c r="I1013" s="159" t="s">
        <v>63</v>
      </c>
    </row>
    <row r="1014" spans="1:9" ht="12.75">
      <c r="A1014" s="357" t="s">
        <v>460</v>
      </c>
      <c r="B1014" s="141">
        <v>40780</v>
      </c>
      <c r="C1014" s="142" t="s">
        <v>462</v>
      </c>
      <c r="D1014" s="155" t="s">
        <v>0</v>
      </c>
      <c r="E1014" s="155" t="s">
        <v>65</v>
      </c>
      <c r="F1014" s="155">
        <v>0</v>
      </c>
      <c r="G1014" s="158">
        <v>0</v>
      </c>
      <c r="H1014" s="158">
        <v>0</v>
      </c>
      <c r="I1014" s="159" t="s">
        <v>63</v>
      </c>
    </row>
    <row r="1015" spans="1:9" ht="12.75">
      <c r="A1015" s="368" t="s">
        <v>465</v>
      </c>
      <c r="B1015" s="141">
        <v>40792</v>
      </c>
      <c r="C1015" s="142" t="s">
        <v>464</v>
      </c>
      <c r="D1015" s="155" t="s">
        <v>0</v>
      </c>
      <c r="E1015" s="155" t="s">
        <v>65</v>
      </c>
      <c r="F1015" s="155">
        <v>0</v>
      </c>
      <c r="G1015" s="158">
        <v>0</v>
      </c>
      <c r="H1015" s="158">
        <v>0</v>
      </c>
      <c r="I1015" s="159" t="s">
        <v>63</v>
      </c>
    </row>
    <row r="1016" spans="1:9" ht="12.75">
      <c r="A1016" s="367" t="s">
        <v>465</v>
      </c>
      <c r="B1016" s="141">
        <v>41070</v>
      </c>
      <c r="C1016" s="142" t="s">
        <v>464</v>
      </c>
      <c r="D1016" s="155" t="s">
        <v>0</v>
      </c>
      <c r="E1016" s="155" t="s">
        <v>65</v>
      </c>
      <c r="F1016" s="155">
        <v>0</v>
      </c>
      <c r="G1016" s="158">
        <v>0</v>
      </c>
      <c r="H1016" s="158">
        <v>0</v>
      </c>
      <c r="I1016" s="159" t="s">
        <v>63</v>
      </c>
    </row>
    <row r="1017" spans="1:9" ht="12.75">
      <c r="A1017" s="368" t="s">
        <v>466</v>
      </c>
      <c r="B1017" s="141">
        <v>40792</v>
      </c>
      <c r="C1017" s="142" t="s">
        <v>288</v>
      </c>
      <c r="D1017" s="155" t="s">
        <v>0</v>
      </c>
      <c r="E1017" s="155" t="s">
        <v>65</v>
      </c>
      <c r="F1017" s="155">
        <v>0</v>
      </c>
      <c r="G1017" s="498">
        <v>0</v>
      </c>
      <c r="H1017" s="498">
        <v>0</v>
      </c>
      <c r="I1017" s="159" t="s">
        <v>63</v>
      </c>
    </row>
    <row r="1018" spans="1:9" ht="12.75">
      <c r="A1018" s="449" t="s">
        <v>466</v>
      </c>
      <c r="B1018" s="36">
        <v>41048</v>
      </c>
      <c r="C1018" s="127" t="s">
        <v>288</v>
      </c>
      <c r="D1018" s="155" t="s">
        <v>0</v>
      </c>
      <c r="E1018" s="155" t="s">
        <v>65</v>
      </c>
      <c r="F1018" s="155">
        <v>0</v>
      </c>
      <c r="G1018" s="500"/>
      <c r="H1018" s="500"/>
      <c r="I1018" s="159" t="s">
        <v>63</v>
      </c>
    </row>
    <row r="1019" spans="1:9" ht="12.75">
      <c r="A1019" s="357" t="s">
        <v>468</v>
      </c>
      <c r="B1019" s="141">
        <v>40794</v>
      </c>
      <c r="C1019" s="142" t="s">
        <v>467</v>
      </c>
      <c r="D1019" s="155" t="s">
        <v>0</v>
      </c>
      <c r="E1019" s="155" t="s">
        <v>65</v>
      </c>
      <c r="F1019" s="155">
        <v>0</v>
      </c>
      <c r="G1019" s="158">
        <v>0</v>
      </c>
      <c r="H1019" s="158">
        <v>0</v>
      </c>
      <c r="I1019" s="159" t="s">
        <v>63</v>
      </c>
    </row>
    <row r="1020" spans="1:9" ht="12.75">
      <c r="A1020" s="357" t="s">
        <v>470</v>
      </c>
      <c r="B1020" s="141">
        <v>40795</v>
      </c>
      <c r="C1020" s="142" t="s">
        <v>398</v>
      </c>
      <c r="D1020" s="155" t="s">
        <v>0</v>
      </c>
      <c r="E1020" s="155" t="s">
        <v>65</v>
      </c>
      <c r="F1020" s="155">
        <v>0</v>
      </c>
      <c r="G1020" s="158">
        <v>0</v>
      </c>
      <c r="H1020" s="158">
        <v>0</v>
      </c>
      <c r="I1020" s="159" t="s">
        <v>63</v>
      </c>
    </row>
    <row r="1021" spans="1:9" ht="12.75">
      <c r="A1021" s="374" t="s">
        <v>471</v>
      </c>
      <c r="B1021" s="369">
        <v>40800</v>
      </c>
      <c r="C1021" s="372" t="s">
        <v>464</v>
      </c>
      <c r="D1021" s="371" t="s">
        <v>47</v>
      </c>
      <c r="E1021" s="371" t="s">
        <v>65</v>
      </c>
      <c r="F1021" s="371">
        <v>2</v>
      </c>
      <c r="G1021" s="373">
        <v>0</v>
      </c>
      <c r="H1021" s="373">
        <f>2/1</f>
        <v>2</v>
      </c>
      <c r="I1021" s="375" t="s">
        <v>473</v>
      </c>
    </row>
    <row r="1022" spans="1:9" ht="12.75">
      <c r="A1022" s="357" t="s">
        <v>472</v>
      </c>
      <c r="B1022" s="141">
        <v>40804</v>
      </c>
      <c r="C1022" s="142" t="s">
        <v>288</v>
      </c>
      <c r="D1022" s="155" t="s">
        <v>0</v>
      </c>
      <c r="E1022" s="155" t="s">
        <v>65</v>
      </c>
      <c r="F1022" s="155">
        <v>0</v>
      </c>
      <c r="G1022" s="158">
        <v>0</v>
      </c>
      <c r="H1022" s="158">
        <v>0</v>
      </c>
      <c r="I1022" s="159" t="s">
        <v>63</v>
      </c>
    </row>
    <row r="1023" spans="1:9" ht="12.75">
      <c r="A1023" s="357" t="s">
        <v>474</v>
      </c>
      <c r="B1023" s="141">
        <v>40807</v>
      </c>
      <c r="C1023" s="142" t="s">
        <v>288</v>
      </c>
      <c r="D1023" s="155" t="s">
        <v>0</v>
      </c>
      <c r="E1023" s="155" t="s">
        <v>65</v>
      </c>
      <c r="F1023" s="155">
        <v>0</v>
      </c>
      <c r="G1023" s="158">
        <v>0</v>
      </c>
      <c r="H1023" s="158">
        <v>0</v>
      </c>
      <c r="I1023" s="159" t="s">
        <v>63</v>
      </c>
    </row>
    <row r="1024" spans="1:9" ht="12.75">
      <c r="A1024" s="357" t="s">
        <v>476</v>
      </c>
      <c r="B1024" s="141">
        <v>40810</v>
      </c>
      <c r="C1024" s="142" t="s">
        <v>417</v>
      </c>
      <c r="D1024" s="155" t="s">
        <v>0</v>
      </c>
      <c r="E1024" s="155" t="s">
        <v>65</v>
      </c>
      <c r="F1024" s="155">
        <v>0</v>
      </c>
      <c r="G1024" s="158">
        <v>0</v>
      </c>
      <c r="H1024" s="158">
        <v>0</v>
      </c>
      <c r="I1024" s="159" t="s">
        <v>63</v>
      </c>
    </row>
    <row r="1025" spans="1:9" ht="12.75">
      <c r="A1025" s="357" t="s">
        <v>477</v>
      </c>
      <c r="B1025" s="141">
        <v>40811</v>
      </c>
      <c r="C1025" s="142" t="s">
        <v>478</v>
      </c>
      <c r="D1025" s="155" t="s">
        <v>0</v>
      </c>
      <c r="E1025" s="155" t="s">
        <v>65</v>
      </c>
      <c r="F1025" s="155">
        <v>0</v>
      </c>
      <c r="G1025" s="158">
        <v>0</v>
      </c>
      <c r="H1025" s="158">
        <v>0</v>
      </c>
      <c r="I1025" s="159" t="s">
        <v>63</v>
      </c>
    </row>
    <row r="1026" spans="1:9" ht="12.75">
      <c r="A1026" s="368" t="s">
        <v>475</v>
      </c>
      <c r="B1026" s="141">
        <v>40809</v>
      </c>
      <c r="C1026" s="142" t="s">
        <v>398</v>
      </c>
      <c r="D1026" s="155" t="s">
        <v>0</v>
      </c>
      <c r="E1026" s="155" t="s">
        <v>65</v>
      </c>
      <c r="F1026" s="155">
        <v>0</v>
      </c>
      <c r="G1026" s="498">
        <v>0</v>
      </c>
      <c r="H1026" s="498">
        <v>0</v>
      </c>
      <c r="I1026" s="159" t="s">
        <v>63</v>
      </c>
    </row>
    <row r="1027" spans="1:9" ht="12.75">
      <c r="A1027" s="367" t="s">
        <v>475</v>
      </c>
      <c r="B1027" s="141">
        <v>40880</v>
      </c>
      <c r="C1027" s="142" t="s">
        <v>398</v>
      </c>
      <c r="D1027" s="155" t="s">
        <v>0</v>
      </c>
      <c r="E1027" s="155" t="s">
        <v>65</v>
      </c>
      <c r="F1027" s="155">
        <v>0</v>
      </c>
      <c r="G1027" s="500"/>
      <c r="H1027" s="500"/>
      <c r="I1027" s="159" t="s">
        <v>63</v>
      </c>
    </row>
    <row r="1028" spans="1:9" ht="12.75">
      <c r="A1028" s="357" t="s">
        <v>483</v>
      </c>
      <c r="B1028" s="141">
        <v>40812</v>
      </c>
      <c r="C1028" s="142" t="s">
        <v>464</v>
      </c>
      <c r="D1028" s="155" t="s">
        <v>0</v>
      </c>
      <c r="E1028" s="155" t="s">
        <v>65</v>
      </c>
      <c r="F1028" s="155">
        <v>0</v>
      </c>
      <c r="G1028" s="158">
        <v>0</v>
      </c>
      <c r="H1028" s="158">
        <v>0</v>
      </c>
      <c r="I1028" s="159" t="s">
        <v>63</v>
      </c>
    </row>
    <row r="1029" spans="1:9" ht="12.75">
      <c r="A1029" s="357" t="s">
        <v>479</v>
      </c>
      <c r="B1029" s="141">
        <v>40811</v>
      </c>
      <c r="C1029" s="142" t="s">
        <v>478</v>
      </c>
      <c r="D1029" s="155" t="s">
        <v>0</v>
      </c>
      <c r="E1029" s="155" t="s">
        <v>65</v>
      </c>
      <c r="F1029" s="155">
        <v>0</v>
      </c>
      <c r="G1029" s="158">
        <v>0</v>
      </c>
      <c r="H1029" s="158">
        <v>0</v>
      </c>
      <c r="I1029" s="159" t="s">
        <v>63</v>
      </c>
    </row>
    <row r="1030" spans="1:9" ht="12.75">
      <c r="A1030" s="357" t="s">
        <v>480</v>
      </c>
      <c r="B1030" s="141">
        <v>40818</v>
      </c>
      <c r="C1030" s="382" t="s">
        <v>2</v>
      </c>
      <c r="D1030" s="155" t="s">
        <v>0</v>
      </c>
      <c r="E1030" s="155" t="s">
        <v>65</v>
      </c>
      <c r="F1030" s="155">
        <v>0</v>
      </c>
      <c r="G1030" s="158">
        <v>0</v>
      </c>
      <c r="H1030" s="158">
        <v>0</v>
      </c>
      <c r="I1030" s="159" t="s">
        <v>63</v>
      </c>
    </row>
    <row r="1031" spans="1:9" ht="12.75">
      <c r="A1031" s="382" t="s">
        <v>481</v>
      </c>
      <c r="B1031" s="297">
        <v>40819</v>
      </c>
      <c r="C1031" s="152" t="s">
        <v>83</v>
      </c>
      <c r="D1031" s="155" t="s">
        <v>0</v>
      </c>
      <c r="E1031" s="155" t="s">
        <v>65</v>
      </c>
      <c r="F1031" s="155">
        <v>0</v>
      </c>
      <c r="G1031" s="158">
        <v>0</v>
      </c>
      <c r="H1031" s="158">
        <v>0</v>
      </c>
      <c r="I1031" s="159" t="s">
        <v>63</v>
      </c>
    </row>
    <row r="1032" spans="1:9" ht="12.75">
      <c r="A1032" s="357" t="s">
        <v>482</v>
      </c>
      <c r="B1032" s="297">
        <v>40820</v>
      </c>
      <c r="C1032" s="357" t="s">
        <v>2</v>
      </c>
      <c r="D1032" s="155" t="s">
        <v>0</v>
      </c>
      <c r="E1032" s="155" t="s">
        <v>65</v>
      </c>
      <c r="F1032" s="155">
        <v>0</v>
      </c>
      <c r="G1032" s="158">
        <v>0</v>
      </c>
      <c r="H1032" s="158">
        <v>0</v>
      </c>
      <c r="I1032" s="159" t="s">
        <v>63</v>
      </c>
    </row>
    <row r="1033" spans="1:9" ht="12.75">
      <c r="A1033" s="368" t="s">
        <v>484</v>
      </c>
      <c r="B1033" s="297">
        <v>40825</v>
      </c>
      <c r="C1033" s="357" t="s">
        <v>27</v>
      </c>
      <c r="D1033" s="155" t="s">
        <v>0</v>
      </c>
      <c r="E1033" s="155" t="s">
        <v>65</v>
      </c>
      <c r="F1033" s="155">
        <v>0</v>
      </c>
      <c r="G1033" s="498">
        <v>0</v>
      </c>
      <c r="H1033" s="498">
        <v>0</v>
      </c>
      <c r="I1033" s="159" t="s">
        <v>63</v>
      </c>
    </row>
    <row r="1034" spans="1:9" ht="12.75">
      <c r="A1034" s="436" t="s">
        <v>484</v>
      </c>
      <c r="B1034" s="297">
        <v>40903</v>
      </c>
      <c r="C1034" s="357" t="s">
        <v>27</v>
      </c>
      <c r="D1034" s="155" t="s">
        <v>0</v>
      </c>
      <c r="E1034" s="155" t="s">
        <v>65</v>
      </c>
      <c r="F1034" s="155">
        <v>0</v>
      </c>
      <c r="G1034" s="499"/>
      <c r="H1034" s="499"/>
      <c r="I1034" s="159" t="s">
        <v>63</v>
      </c>
    </row>
    <row r="1035" spans="1:9" ht="12.75">
      <c r="A1035" s="436" t="s">
        <v>484</v>
      </c>
      <c r="B1035" s="297">
        <v>40914</v>
      </c>
      <c r="C1035" s="357" t="s">
        <v>27</v>
      </c>
      <c r="D1035" s="155" t="s">
        <v>0</v>
      </c>
      <c r="E1035" s="155" t="s">
        <v>65</v>
      </c>
      <c r="F1035" s="155">
        <v>0</v>
      </c>
      <c r="G1035" s="499"/>
      <c r="H1035" s="499"/>
      <c r="I1035" s="159" t="s">
        <v>63</v>
      </c>
    </row>
    <row r="1036" spans="1:9" ht="12.75">
      <c r="A1036" s="436" t="s">
        <v>484</v>
      </c>
      <c r="B1036" s="297">
        <v>40942</v>
      </c>
      <c r="C1036" s="357" t="s">
        <v>27</v>
      </c>
      <c r="D1036" s="155" t="s">
        <v>0</v>
      </c>
      <c r="E1036" s="155" t="s">
        <v>65</v>
      </c>
      <c r="F1036" s="155">
        <v>0</v>
      </c>
      <c r="G1036" s="499"/>
      <c r="H1036" s="499"/>
      <c r="I1036" s="159" t="s">
        <v>63</v>
      </c>
    </row>
    <row r="1037" spans="1:9" ht="12.75">
      <c r="A1037" s="436" t="s">
        <v>484</v>
      </c>
      <c r="B1037" s="297">
        <v>40970</v>
      </c>
      <c r="C1037" s="357" t="s">
        <v>27</v>
      </c>
      <c r="D1037" s="155" t="s">
        <v>0</v>
      </c>
      <c r="E1037" s="155" t="s">
        <v>65</v>
      </c>
      <c r="F1037" s="155">
        <v>0</v>
      </c>
      <c r="G1037" s="499"/>
      <c r="H1037" s="499"/>
      <c r="I1037" s="159" t="s">
        <v>63</v>
      </c>
    </row>
    <row r="1038" spans="1:9" ht="12.75">
      <c r="A1038" s="453" t="s">
        <v>484</v>
      </c>
      <c r="B1038" s="450">
        <v>40998</v>
      </c>
      <c r="C1038" s="361" t="s">
        <v>27</v>
      </c>
      <c r="D1038" s="155" t="s">
        <v>0</v>
      </c>
      <c r="E1038" s="155" t="s">
        <v>65</v>
      </c>
      <c r="F1038" s="155">
        <v>0</v>
      </c>
      <c r="G1038" s="499"/>
      <c r="H1038" s="499"/>
      <c r="I1038" s="159" t="s">
        <v>63</v>
      </c>
    </row>
    <row r="1039" spans="1:9" ht="12.75">
      <c r="A1039" s="453" t="s">
        <v>484</v>
      </c>
      <c r="B1039" s="450">
        <v>41026</v>
      </c>
      <c r="C1039" s="361" t="s">
        <v>27</v>
      </c>
      <c r="D1039" s="155" t="s">
        <v>0</v>
      </c>
      <c r="E1039" s="155" t="s">
        <v>65</v>
      </c>
      <c r="F1039" s="155">
        <v>0</v>
      </c>
      <c r="G1039" s="499"/>
      <c r="H1039" s="499"/>
      <c r="I1039" s="159" t="s">
        <v>63</v>
      </c>
    </row>
    <row r="1040" spans="1:9" ht="12.75">
      <c r="A1040" s="453" t="s">
        <v>484</v>
      </c>
      <c r="B1040" s="450">
        <v>41054</v>
      </c>
      <c r="C1040" s="361" t="s">
        <v>27</v>
      </c>
      <c r="D1040" s="155" t="s">
        <v>0</v>
      </c>
      <c r="E1040" s="155" t="s">
        <v>65</v>
      </c>
      <c r="F1040" s="155">
        <v>0</v>
      </c>
      <c r="G1040" s="499"/>
      <c r="H1040" s="499"/>
      <c r="I1040" s="407" t="s">
        <v>63</v>
      </c>
    </row>
    <row r="1041" spans="1:9" ht="12.75">
      <c r="A1041" s="449" t="s">
        <v>484</v>
      </c>
      <c r="B1041" s="450">
        <v>41109</v>
      </c>
      <c r="C1041" s="361" t="s">
        <v>27</v>
      </c>
      <c r="D1041" s="155" t="s">
        <v>0</v>
      </c>
      <c r="E1041" s="155" t="s">
        <v>65</v>
      </c>
      <c r="F1041" s="155">
        <v>0</v>
      </c>
      <c r="G1041" s="500"/>
      <c r="H1041" s="500"/>
      <c r="I1041" s="159" t="s">
        <v>63</v>
      </c>
    </row>
    <row r="1042" spans="1:9" ht="12.75">
      <c r="A1042" s="368" t="s">
        <v>485</v>
      </c>
      <c r="B1042" s="297">
        <v>40829</v>
      </c>
      <c r="C1042" s="357" t="s">
        <v>27</v>
      </c>
      <c r="D1042" s="155" t="s">
        <v>0</v>
      </c>
      <c r="E1042" s="155" t="s">
        <v>65</v>
      </c>
      <c r="F1042" s="155">
        <v>0</v>
      </c>
      <c r="G1042" s="498">
        <f>0/7</f>
        <v>0</v>
      </c>
      <c r="H1042" s="498">
        <f>0/7</f>
        <v>0</v>
      </c>
      <c r="I1042" s="159" t="s">
        <v>63</v>
      </c>
    </row>
    <row r="1043" spans="1:9" ht="12.75">
      <c r="A1043" s="453" t="s">
        <v>485</v>
      </c>
      <c r="B1043" s="450">
        <v>40858</v>
      </c>
      <c r="C1043" s="361" t="s">
        <v>27</v>
      </c>
      <c r="D1043" s="155" t="s">
        <v>0</v>
      </c>
      <c r="E1043" s="155" t="s">
        <v>65</v>
      </c>
      <c r="F1043" s="155">
        <v>0</v>
      </c>
      <c r="G1043" s="499"/>
      <c r="H1043" s="499"/>
      <c r="I1043" s="159" t="s">
        <v>63</v>
      </c>
    </row>
    <row r="1044" spans="1:9" ht="12.75">
      <c r="A1044" s="453" t="s">
        <v>485</v>
      </c>
      <c r="B1044" s="450">
        <v>40871</v>
      </c>
      <c r="C1044" s="361" t="s">
        <v>27</v>
      </c>
      <c r="D1044" s="155" t="s">
        <v>0</v>
      </c>
      <c r="E1044" s="155" t="s">
        <v>65</v>
      </c>
      <c r="F1044" s="155">
        <v>0</v>
      </c>
      <c r="G1044" s="499"/>
      <c r="H1044" s="499"/>
      <c r="I1044" s="159" t="s">
        <v>63</v>
      </c>
    </row>
    <row r="1045" spans="1:9" ht="12.75">
      <c r="A1045" s="453" t="s">
        <v>485</v>
      </c>
      <c r="B1045" s="450">
        <v>40884</v>
      </c>
      <c r="C1045" s="361" t="s">
        <v>27</v>
      </c>
      <c r="D1045" s="155" t="s">
        <v>0</v>
      </c>
      <c r="E1045" s="155" t="s">
        <v>65</v>
      </c>
      <c r="F1045" s="155">
        <v>0</v>
      </c>
      <c r="G1045" s="499"/>
      <c r="H1045" s="499"/>
      <c r="I1045" s="159" t="s">
        <v>63</v>
      </c>
    </row>
    <row r="1046" spans="1:9" ht="12.75">
      <c r="A1046" s="453" t="s">
        <v>485</v>
      </c>
      <c r="B1046" s="450">
        <v>40897</v>
      </c>
      <c r="C1046" s="361" t="s">
        <v>27</v>
      </c>
      <c r="D1046" s="155" t="s">
        <v>0</v>
      </c>
      <c r="E1046" s="155" t="s">
        <v>65</v>
      </c>
      <c r="F1046" s="155">
        <v>0</v>
      </c>
      <c r="G1046" s="499"/>
      <c r="H1046" s="499"/>
      <c r="I1046" s="159" t="s">
        <v>63</v>
      </c>
    </row>
    <row r="1047" spans="1:9" ht="12.75">
      <c r="A1047" s="453" t="s">
        <v>485</v>
      </c>
      <c r="B1047" s="450">
        <v>40928</v>
      </c>
      <c r="C1047" s="361" t="s">
        <v>27</v>
      </c>
      <c r="D1047" s="155" t="s">
        <v>0</v>
      </c>
      <c r="E1047" s="155" t="s">
        <v>65</v>
      </c>
      <c r="F1047" s="155">
        <v>0</v>
      </c>
      <c r="G1047" s="499"/>
      <c r="H1047" s="499"/>
      <c r="I1047" s="159" t="s">
        <v>63</v>
      </c>
    </row>
    <row r="1048" spans="1:9" ht="12.75">
      <c r="A1048" s="449" t="s">
        <v>485</v>
      </c>
      <c r="B1048" s="450">
        <v>40955</v>
      </c>
      <c r="C1048" s="361" t="s">
        <v>27</v>
      </c>
      <c r="D1048" s="155" t="s">
        <v>0</v>
      </c>
      <c r="E1048" s="155" t="s">
        <v>65</v>
      </c>
      <c r="F1048" s="155">
        <v>0</v>
      </c>
      <c r="G1048" s="500"/>
      <c r="H1048" s="500"/>
      <c r="I1048" s="159" t="s">
        <v>63</v>
      </c>
    </row>
    <row r="1049" spans="1:9" ht="12.75">
      <c r="A1049" s="357" t="s">
        <v>486</v>
      </c>
      <c r="B1049" s="297">
        <v>40830</v>
      </c>
      <c r="C1049" s="142" t="s">
        <v>398</v>
      </c>
      <c r="D1049" s="155" t="s">
        <v>0</v>
      </c>
      <c r="E1049" s="155" t="s">
        <v>65</v>
      </c>
      <c r="F1049" s="155">
        <v>0</v>
      </c>
      <c r="G1049" s="158">
        <v>0</v>
      </c>
      <c r="H1049" s="158">
        <v>0</v>
      </c>
      <c r="I1049" s="159" t="s">
        <v>63</v>
      </c>
    </row>
    <row r="1050" spans="1:9" ht="12.75">
      <c r="A1050" s="357" t="s">
        <v>487</v>
      </c>
      <c r="B1050" s="297">
        <v>40832</v>
      </c>
      <c r="C1050" s="142" t="s">
        <v>417</v>
      </c>
      <c r="D1050" s="155" t="s">
        <v>0</v>
      </c>
      <c r="E1050" s="155" t="s">
        <v>65</v>
      </c>
      <c r="F1050" s="155">
        <v>0</v>
      </c>
      <c r="G1050" s="406">
        <f>0/1</f>
        <v>0</v>
      </c>
      <c r="H1050" s="406">
        <v>0</v>
      </c>
      <c r="I1050" s="407" t="s">
        <v>63</v>
      </c>
    </row>
    <row r="1051" spans="1:9" ht="12.75">
      <c r="A1051" s="400" t="s">
        <v>489</v>
      </c>
      <c r="B1051" s="297">
        <v>40834</v>
      </c>
      <c r="C1051" s="142" t="s">
        <v>398</v>
      </c>
      <c r="D1051" s="155" t="s">
        <v>0</v>
      </c>
      <c r="E1051" s="155" t="s">
        <v>65</v>
      </c>
      <c r="F1051" s="155">
        <v>0</v>
      </c>
      <c r="G1051" s="158">
        <v>0</v>
      </c>
      <c r="H1051" s="158">
        <v>0</v>
      </c>
      <c r="I1051" s="159" t="s">
        <v>63</v>
      </c>
    </row>
    <row r="1052" spans="1:9" ht="12.75">
      <c r="A1052" s="437" t="s">
        <v>491</v>
      </c>
      <c r="B1052" s="450">
        <v>40835</v>
      </c>
      <c r="C1052" s="361" t="s">
        <v>27</v>
      </c>
      <c r="D1052" s="155" t="s">
        <v>0</v>
      </c>
      <c r="E1052" s="155" t="s">
        <v>65</v>
      </c>
      <c r="F1052" s="155">
        <v>0</v>
      </c>
      <c r="G1052" s="498">
        <v>0</v>
      </c>
      <c r="H1052" s="498">
        <v>0</v>
      </c>
      <c r="I1052" s="159" t="s">
        <v>63</v>
      </c>
    </row>
    <row r="1053" spans="1:9" ht="12.75">
      <c r="A1053" s="452" t="s">
        <v>491</v>
      </c>
      <c r="B1053" s="450">
        <v>40849</v>
      </c>
      <c r="C1053" s="361" t="s">
        <v>27</v>
      </c>
      <c r="D1053" s="155" t="s">
        <v>0</v>
      </c>
      <c r="E1053" s="155" t="s">
        <v>65</v>
      </c>
      <c r="F1053" s="155">
        <v>0</v>
      </c>
      <c r="G1053" s="499"/>
      <c r="H1053" s="499"/>
      <c r="I1053" s="159" t="s">
        <v>63</v>
      </c>
    </row>
    <row r="1054" spans="1:9" ht="12.75">
      <c r="A1054" s="454" t="s">
        <v>491</v>
      </c>
      <c r="B1054" s="450">
        <v>40864</v>
      </c>
      <c r="C1054" s="361" t="s">
        <v>27</v>
      </c>
      <c r="D1054" s="155" t="s">
        <v>0</v>
      </c>
      <c r="E1054" s="155" t="s">
        <v>65</v>
      </c>
      <c r="F1054" s="155">
        <v>0</v>
      </c>
      <c r="G1054" s="499"/>
      <c r="H1054" s="499"/>
      <c r="I1054" s="159" t="s">
        <v>63</v>
      </c>
    </row>
    <row r="1055" spans="1:9" ht="12.75">
      <c r="A1055" s="454" t="s">
        <v>491</v>
      </c>
      <c r="B1055" s="450">
        <v>40877</v>
      </c>
      <c r="C1055" s="361" t="s">
        <v>27</v>
      </c>
      <c r="D1055" s="155" t="s">
        <v>0</v>
      </c>
      <c r="E1055" s="155" t="s">
        <v>65</v>
      </c>
      <c r="F1055" s="155">
        <v>0</v>
      </c>
      <c r="G1055" s="499"/>
      <c r="H1055" s="499"/>
      <c r="I1055" s="159" t="s">
        <v>63</v>
      </c>
    </row>
    <row r="1056" spans="1:9" ht="12.75">
      <c r="A1056" s="452" t="s">
        <v>491</v>
      </c>
      <c r="B1056" s="450">
        <v>40892</v>
      </c>
      <c r="C1056" s="361" t="s">
        <v>27</v>
      </c>
      <c r="D1056" s="155" t="s">
        <v>0</v>
      </c>
      <c r="E1056" s="155" t="s">
        <v>65</v>
      </c>
      <c r="F1056" s="155">
        <v>0</v>
      </c>
      <c r="G1056" s="499"/>
      <c r="H1056" s="499"/>
      <c r="I1056" s="159" t="s">
        <v>63</v>
      </c>
    </row>
    <row r="1057" spans="1:9" ht="12.75">
      <c r="A1057" s="452" t="s">
        <v>491</v>
      </c>
      <c r="B1057" s="450">
        <v>40907</v>
      </c>
      <c r="C1057" s="361" t="s">
        <v>27</v>
      </c>
      <c r="D1057" s="155" t="s">
        <v>0</v>
      </c>
      <c r="E1057" s="155" t="s">
        <v>65</v>
      </c>
      <c r="F1057" s="155">
        <v>0</v>
      </c>
      <c r="G1057" s="499"/>
      <c r="H1057" s="499"/>
      <c r="I1057" s="159" t="s">
        <v>63</v>
      </c>
    </row>
    <row r="1058" spans="1:9" ht="12.75">
      <c r="A1058" s="470" t="s">
        <v>491</v>
      </c>
      <c r="B1058" s="450">
        <v>40939</v>
      </c>
      <c r="C1058" s="361" t="s">
        <v>27</v>
      </c>
      <c r="D1058" s="155" t="s">
        <v>0</v>
      </c>
      <c r="E1058" s="155" t="s">
        <v>65</v>
      </c>
      <c r="F1058" s="155">
        <v>0</v>
      </c>
      <c r="G1058" s="500"/>
      <c r="H1058" s="500"/>
      <c r="I1058" s="159" t="s">
        <v>63</v>
      </c>
    </row>
    <row r="1059" spans="1:9" ht="12.75">
      <c r="A1059" s="400" t="s">
        <v>495</v>
      </c>
      <c r="B1059" s="297">
        <v>40838</v>
      </c>
      <c r="C1059" s="142" t="s">
        <v>288</v>
      </c>
      <c r="D1059" s="155" t="s">
        <v>0</v>
      </c>
      <c r="E1059" s="155" t="s">
        <v>65</v>
      </c>
      <c r="F1059" s="155">
        <v>0</v>
      </c>
      <c r="G1059" s="158">
        <v>0</v>
      </c>
      <c r="H1059" s="158">
        <v>0</v>
      </c>
      <c r="I1059" s="159" t="s">
        <v>63</v>
      </c>
    </row>
    <row r="1060" spans="1:9" ht="25.5">
      <c r="A1060" s="430" t="s">
        <v>493</v>
      </c>
      <c r="B1060" s="431">
        <v>40840</v>
      </c>
      <c r="C1060" s="432" t="s">
        <v>464</v>
      </c>
      <c r="D1060" s="433" t="s">
        <v>47</v>
      </c>
      <c r="E1060" s="433" t="s">
        <v>270</v>
      </c>
      <c r="F1060" s="433">
        <v>1</v>
      </c>
      <c r="G1060" s="474">
        <v>0</v>
      </c>
      <c r="H1060" s="474">
        <f>1/1</f>
        <v>1</v>
      </c>
      <c r="I1060" s="435" t="s">
        <v>497</v>
      </c>
    </row>
    <row r="1061" spans="1:9" ht="12.75">
      <c r="A1061" s="357" t="s">
        <v>496</v>
      </c>
      <c r="B1061" s="297">
        <v>40843</v>
      </c>
      <c r="C1061" s="142" t="s">
        <v>398</v>
      </c>
      <c r="D1061" s="155" t="s">
        <v>0</v>
      </c>
      <c r="E1061" s="155" t="s">
        <v>65</v>
      </c>
      <c r="F1061" s="155">
        <v>0</v>
      </c>
      <c r="G1061" s="158">
        <v>0</v>
      </c>
      <c r="H1061" s="158">
        <v>0</v>
      </c>
      <c r="I1061" s="159" t="s">
        <v>63</v>
      </c>
    </row>
    <row r="1062" spans="1:9" ht="12.75">
      <c r="A1062" s="357" t="s">
        <v>502</v>
      </c>
      <c r="B1062" s="297">
        <v>40861</v>
      </c>
      <c r="C1062" s="142" t="s">
        <v>462</v>
      </c>
      <c r="D1062" s="155" t="s">
        <v>0</v>
      </c>
      <c r="E1062" s="155" t="s">
        <v>65</v>
      </c>
      <c r="F1062" s="155">
        <v>0</v>
      </c>
      <c r="G1062" s="158">
        <v>0</v>
      </c>
      <c r="H1062" s="158">
        <v>0</v>
      </c>
      <c r="I1062" s="159" t="s">
        <v>63</v>
      </c>
    </row>
    <row r="1063" spans="1:9" ht="12.75">
      <c r="A1063" s="357" t="s">
        <v>501</v>
      </c>
      <c r="B1063" s="297">
        <v>40861</v>
      </c>
      <c r="C1063" s="142" t="s">
        <v>288</v>
      </c>
      <c r="D1063" s="155" t="s">
        <v>0</v>
      </c>
      <c r="E1063" s="155" t="s">
        <v>65</v>
      </c>
      <c r="F1063" s="155">
        <v>0</v>
      </c>
      <c r="G1063" s="158">
        <v>0</v>
      </c>
      <c r="H1063" s="158">
        <v>0</v>
      </c>
      <c r="I1063" s="159" t="s">
        <v>63</v>
      </c>
    </row>
    <row r="1064" spans="1:9" ht="12.75">
      <c r="A1064" s="357" t="s">
        <v>500</v>
      </c>
      <c r="B1064" s="297">
        <v>40864</v>
      </c>
      <c r="C1064" s="142" t="s">
        <v>288</v>
      </c>
      <c r="D1064" s="155" t="s">
        <v>0</v>
      </c>
      <c r="E1064" s="155" t="s">
        <v>65</v>
      </c>
      <c r="F1064" s="155">
        <v>0</v>
      </c>
      <c r="G1064" s="158">
        <v>0</v>
      </c>
      <c r="H1064" s="158">
        <v>0</v>
      </c>
      <c r="I1064" s="159" t="s">
        <v>63</v>
      </c>
    </row>
    <row r="1065" spans="1:9" ht="12.75">
      <c r="A1065" s="357" t="s">
        <v>503</v>
      </c>
      <c r="B1065" s="297">
        <v>40865</v>
      </c>
      <c r="C1065" s="142" t="s">
        <v>417</v>
      </c>
      <c r="D1065" s="155" t="s">
        <v>0</v>
      </c>
      <c r="E1065" s="155" t="s">
        <v>65</v>
      </c>
      <c r="F1065" s="155">
        <v>0</v>
      </c>
      <c r="G1065" s="158">
        <v>0</v>
      </c>
      <c r="H1065" s="158">
        <v>0</v>
      </c>
      <c r="I1065" s="159" t="s">
        <v>63</v>
      </c>
    </row>
    <row r="1066" spans="1:9" ht="12.75">
      <c r="A1066" s="357" t="s">
        <v>504</v>
      </c>
      <c r="B1066" s="297">
        <v>40865</v>
      </c>
      <c r="C1066" s="142" t="s">
        <v>398</v>
      </c>
      <c r="D1066" s="155" t="s">
        <v>0</v>
      </c>
      <c r="E1066" s="155" t="s">
        <v>65</v>
      </c>
      <c r="F1066" s="155">
        <v>0</v>
      </c>
      <c r="G1066" s="158">
        <v>0</v>
      </c>
      <c r="H1066" s="158">
        <v>0</v>
      </c>
      <c r="I1066" s="159" t="s">
        <v>63</v>
      </c>
    </row>
    <row r="1067" spans="1:9" ht="12.75">
      <c r="A1067" s="357" t="s">
        <v>505</v>
      </c>
      <c r="B1067" s="297">
        <v>40865</v>
      </c>
      <c r="C1067" s="142" t="s">
        <v>506</v>
      </c>
      <c r="D1067" s="155" t="s">
        <v>0</v>
      </c>
      <c r="E1067" s="155" t="s">
        <v>65</v>
      </c>
      <c r="F1067" s="155">
        <v>0</v>
      </c>
      <c r="G1067" s="158">
        <v>0</v>
      </c>
      <c r="H1067" s="158">
        <v>0</v>
      </c>
      <c r="I1067" s="159" t="s">
        <v>63</v>
      </c>
    </row>
    <row r="1068" spans="1:9" ht="12.75">
      <c r="A1068" s="357" t="s">
        <v>511</v>
      </c>
      <c r="B1068" s="297">
        <v>40874</v>
      </c>
      <c r="C1068" s="142" t="s">
        <v>398</v>
      </c>
      <c r="D1068" s="155" t="s">
        <v>0</v>
      </c>
      <c r="E1068" s="155" t="s">
        <v>65</v>
      </c>
      <c r="F1068" s="155">
        <v>0</v>
      </c>
      <c r="G1068" s="158">
        <v>0</v>
      </c>
      <c r="H1068" s="158">
        <v>0</v>
      </c>
      <c r="I1068" s="159" t="s">
        <v>63</v>
      </c>
    </row>
    <row r="1069" spans="1:9" ht="12.75">
      <c r="A1069" s="368" t="s">
        <v>509</v>
      </c>
      <c r="B1069" s="297">
        <v>40874</v>
      </c>
      <c r="C1069" s="142" t="s">
        <v>510</v>
      </c>
      <c r="D1069" s="155" t="s">
        <v>0</v>
      </c>
      <c r="E1069" s="155" t="s">
        <v>65</v>
      </c>
      <c r="F1069" s="155">
        <v>0</v>
      </c>
      <c r="G1069" s="498">
        <v>0</v>
      </c>
      <c r="H1069" s="498">
        <v>0</v>
      </c>
      <c r="I1069" s="159" t="s">
        <v>63</v>
      </c>
    </row>
    <row r="1070" spans="1:9" ht="12.75">
      <c r="A1070" s="449" t="s">
        <v>509</v>
      </c>
      <c r="B1070" s="450">
        <v>41030</v>
      </c>
      <c r="C1070" s="127" t="s">
        <v>510</v>
      </c>
      <c r="D1070" s="155" t="s">
        <v>0</v>
      </c>
      <c r="E1070" s="155" t="s">
        <v>65</v>
      </c>
      <c r="F1070" s="155">
        <v>0</v>
      </c>
      <c r="G1070" s="500"/>
      <c r="H1070" s="500"/>
      <c r="I1070" s="159" t="s">
        <v>63</v>
      </c>
    </row>
    <row r="1071" spans="1:9" ht="12.75">
      <c r="A1071" s="357" t="s">
        <v>512</v>
      </c>
      <c r="B1071" s="297">
        <v>40876</v>
      </c>
      <c r="C1071" s="142" t="s">
        <v>398</v>
      </c>
      <c r="D1071" s="155" t="s">
        <v>0</v>
      </c>
      <c r="E1071" s="155" t="s">
        <v>65</v>
      </c>
      <c r="F1071" s="155">
        <v>0</v>
      </c>
      <c r="G1071" s="158">
        <v>0</v>
      </c>
      <c r="H1071" s="158">
        <v>0</v>
      </c>
      <c r="I1071" s="159" t="s">
        <v>63</v>
      </c>
    </row>
    <row r="1072" spans="1:9" ht="12.75">
      <c r="A1072" s="357" t="s">
        <v>513</v>
      </c>
      <c r="B1072" s="297">
        <v>40877</v>
      </c>
      <c r="C1072" s="142" t="s">
        <v>398</v>
      </c>
      <c r="D1072" s="155" t="s">
        <v>0</v>
      </c>
      <c r="E1072" s="155" t="s">
        <v>65</v>
      </c>
      <c r="F1072" s="155">
        <v>0</v>
      </c>
      <c r="G1072" s="158">
        <v>0</v>
      </c>
      <c r="H1072" s="158">
        <v>0</v>
      </c>
      <c r="I1072" s="159" t="s">
        <v>63</v>
      </c>
    </row>
    <row r="1073" spans="1:9" ht="12.75">
      <c r="A1073" s="357" t="s">
        <v>514</v>
      </c>
      <c r="B1073" s="297">
        <v>40876</v>
      </c>
      <c r="C1073" s="142" t="s">
        <v>288</v>
      </c>
      <c r="D1073" s="155" t="s">
        <v>0</v>
      </c>
      <c r="E1073" s="155" t="s">
        <v>65</v>
      </c>
      <c r="F1073" s="155">
        <v>0</v>
      </c>
      <c r="G1073" s="158">
        <v>0</v>
      </c>
      <c r="H1073" s="158">
        <v>0</v>
      </c>
      <c r="I1073" s="159" t="s">
        <v>63</v>
      </c>
    </row>
    <row r="1074" spans="1:9" ht="12.75">
      <c r="A1074" s="357" t="s">
        <v>515</v>
      </c>
      <c r="B1074" s="297">
        <v>40880</v>
      </c>
      <c r="C1074" s="142" t="s">
        <v>510</v>
      </c>
      <c r="D1074" s="155" t="s">
        <v>0</v>
      </c>
      <c r="E1074" s="155" t="s">
        <v>65</v>
      </c>
      <c r="F1074" s="155">
        <v>0</v>
      </c>
      <c r="G1074" s="158">
        <v>0</v>
      </c>
      <c r="H1074" s="158">
        <v>0</v>
      </c>
      <c r="I1074" s="159" t="s">
        <v>63</v>
      </c>
    </row>
    <row r="1075" spans="1:9" ht="12.75">
      <c r="A1075" s="357" t="s">
        <v>517</v>
      </c>
      <c r="B1075" s="297">
        <v>40882</v>
      </c>
      <c r="C1075" s="142" t="s">
        <v>398</v>
      </c>
      <c r="D1075" s="155" t="s">
        <v>0</v>
      </c>
      <c r="E1075" s="155" t="s">
        <v>65</v>
      </c>
      <c r="F1075" s="155">
        <v>0</v>
      </c>
      <c r="G1075" s="158">
        <v>0</v>
      </c>
      <c r="H1075" s="158">
        <v>0</v>
      </c>
      <c r="I1075" s="159" t="s">
        <v>63</v>
      </c>
    </row>
    <row r="1076" spans="1:9" ht="12.75">
      <c r="A1076" s="357" t="s">
        <v>518</v>
      </c>
      <c r="B1076" s="297">
        <v>40883</v>
      </c>
      <c r="C1076" s="142" t="s">
        <v>288</v>
      </c>
      <c r="D1076" s="155" t="s">
        <v>0</v>
      </c>
      <c r="E1076" s="155" t="s">
        <v>65</v>
      </c>
      <c r="F1076" s="155">
        <v>0</v>
      </c>
      <c r="G1076" s="158">
        <v>0</v>
      </c>
      <c r="H1076" s="158">
        <v>0</v>
      </c>
      <c r="I1076" s="159" t="s">
        <v>63</v>
      </c>
    </row>
    <row r="1077" spans="1:9" ht="12.75">
      <c r="A1077" s="361" t="s">
        <v>519</v>
      </c>
      <c r="B1077" s="450">
        <v>40886</v>
      </c>
      <c r="C1077" s="127" t="s">
        <v>54</v>
      </c>
      <c r="D1077" s="155" t="s">
        <v>0</v>
      </c>
      <c r="E1077" s="155" t="s">
        <v>65</v>
      </c>
      <c r="F1077" s="155">
        <v>0</v>
      </c>
      <c r="G1077" s="158">
        <v>0</v>
      </c>
      <c r="H1077" s="158">
        <v>0</v>
      </c>
      <c r="I1077" s="159" t="s">
        <v>63</v>
      </c>
    </row>
    <row r="1078" spans="1:9" ht="12.75">
      <c r="A1078" s="361" t="s">
        <v>520</v>
      </c>
      <c r="B1078" s="450">
        <v>40887</v>
      </c>
      <c r="C1078" s="127" t="s">
        <v>288</v>
      </c>
      <c r="D1078" s="155" t="s">
        <v>0</v>
      </c>
      <c r="E1078" s="155" t="s">
        <v>65</v>
      </c>
      <c r="F1078" s="155">
        <v>0</v>
      </c>
      <c r="G1078" s="158">
        <v>0</v>
      </c>
      <c r="H1078" s="158">
        <v>0</v>
      </c>
      <c r="I1078" s="159" t="s">
        <v>63</v>
      </c>
    </row>
    <row r="1079" spans="1:9" ht="12.75">
      <c r="A1079" s="361" t="s">
        <v>521</v>
      </c>
      <c r="B1079" s="450">
        <v>40890</v>
      </c>
      <c r="C1079" s="127" t="s">
        <v>288</v>
      </c>
      <c r="D1079" s="155" t="s">
        <v>0</v>
      </c>
      <c r="E1079" s="155" t="s">
        <v>65</v>
      </c>
      <c r="F1079" s="155">
        <v>0</v>
      </c>
      <c r="G1079" s="158">
        <v>0</v>
      </c>
      <c r="H1079" s="158">
        <v>0</v>
      </c>
      <c r="I1079" s="159" t="s">
        <v>63</v>
      </c>
    </row>
    <row r="1080" spans="1:9" ht="12.75">
      <c r="A1080" s="361" t="s">
        <v>523</v>
      </c>
      <c r="B1080" s="450">
        <v>40895</v>
      </c>
      <c r="C1080" s="127" t="s">
        <v>351</v>
      </c>
      <c r="D1080" s="155" t="s">
        <v>0</v>
      </c>
      <c r="E1080" s="155" t="s">
        <v>65</v>
      </c>
      <c r="F1080" s="155">
        <v>0</v>
      </c>
      <c r="G1080" s="158">
        <v>0</v>
      </c>
      <c r="H1080" s="158">
        <v>0</v>
      </c>
      <c r="I1080" s="159" t="s">
        <v>63</v>
      </c>
    </row>
    <row r="1081" spans="1:9" ht="15" customHeight="1">
      <c r="A1081" s="361" t="s">
        <v>524</v>
      </c>
      <c r="B1081" s="450">
        <v>40917</v>
      </c>
      <c r="C1081" s="127" t="s">
        <v>525</v>
      </c>
      <c r="D1081" s="155" t="s">
        <v>0</v>
      </c>
      <c r="E1081" s="155" t="s">
        <v>65</v>
      </c>
      <c r="F1081" s="155">
        <v>0</v>
      </c>
      <c r="G1081" s="158">
        <v>0</v>
      </c>
      <c r="H1081" s="158">
        <v>0</v>
      </c>
      <c r="I1081" s="159" t="s">
        <v>63</v>
      </c>
    </row>
    <row r="1082" spans="1:9" ht="15" customHeight="1">
      <c r="A1082" s="361" t="s">
        <v>526</v>
      </c>
      <c r="B1082" s="450">
        <v>40919</v>
      </c>
      <c r="C1082" s="127" t="s">
        <v>398</v>
      </c>
      <c r="D1082" s="155" t="s">
        <v>0</v>
      </c>
      <c r="E1082" s="155" t="s">
        <v>65</v>
      </c>
      <c r="F1082" s="155">
        <v>0</v>
      </c>
      <c r="G1082" s="158">
        <v>0</v>
      </c>
      <c r="H1082" s="158">
        <v>0</v>
      </c>
      <c r="I1082" s="159" t="s">
        <v>63</v>
      </c>
    </row>
    <row r="1083" spans="1:9" ht="15" customHeight="1">
      <c r="A1083" s="368" t="s">
        <v>527</v>
      </c>
      <c r="B1083" s="297">
        <v>40920</v>
      </c>
      <c r="C1083" s="142" t="s">
        <v>288</v>
      </c>
      <c r="D1083" s="155" t="s">
        <v>0</v>
      </c>
      <c r="E1083" s="155" t="s">
        <v>65</v>
      </c>
      <c r="F1083" s="155">
        <v>0</v>
      </c>
      <c r="G1083" s="498">
        <v>0</v>
      </c>
      <c r="H1083" s="498">
        <v>0</v>
      </c>
      <c r="I1083" s="159" t="s">
        <v>63</v>
      </c>
    </row>
    <row r="1084" spans="1:9" ht="15" customHeight="1">
      <c r="A1084" s="367" t="s">
        <v>527</v>
      </c>
      <c r="B1084" s="297">
        <v>40950</v>
      </c>
      <c r="C1084" s="142" t="s">
        <v>288</v>
      </c>
      <c r="D1084" s="155" t="s">
        <v>0</v>
      </c>
      <c r="E1084" s="155" t="s">
        <v>65</v>
      </c>
      <c r="F1084" s="155">
        <v>0</v>
      </c>
      <c r="G1084" s="500"/>
      <c r="H1084" s="500"/>
      <c r="I1084" s="159" t="s">
        <v>63</v>
      </c>
    </row>
    <row r="1085" spans="1:9" ht="15" customHeight="1">
      <c r="A1085" s="361" t="s">
        <v>528</v>
      </c>
      <c r="B1085" s="450">
        <v>40922</v>
      </c>
      <c r="C1085" s="127" t="s">
        <v>462</v>
      </c>
      <c r="D1085" s="155" t="s">
        <v>0</v>
      </c>
      <c r="E1085" s="155" t="s">
        <v>65</v>
      </c>
      <c r="F1085" s="155">
        <v>0</v>
      </c>
      <c r="G1085" s="158">
        <v>0</v>
      </c>
      <c r="H1085" s="158">
        <v>0</v>
      </c>
      <c r="I1085" s="159" t="s">
        <v>63</v>
      </c>
    </row>
    <row r="1086" spans="1:9" ht="12.75">
      <c r="A1086" s="357" t="s">
        <v>530</v>
      </c>
      <c r="B1086" s="297">
        <v>40926</v>
      </c>
      <c r="C1086" s="142" t="s">
        <v>510</v>
      </c>
      <c r="D1086" s="155" t="s">
        <v>0</v>
      </c>
      <c r="E1086" s="155" t="s">
        <v>65</v>
      </c>
      <c r="F1086" s="155">
        <v>0</v>
      </c>
      <c r="G1086" s="158">
        <v>0</v>
      </c>
      <c r="H1086" s="158">
        <v>0</v>
      </c>
      <c r="I1086" s="159" t="s">
        <v>63</v>
      </c>
    </row>
    <row r="1087" spans="1:9" ht="12.75">
      <c r="A1087" s="357" t="s">
        <v>529</v>
      </c>
      <c r="B1087" s="297">
        <v>40927</v>
      </c>
      <c r="C1087" s="142" t="s">
        <v>288</v>
      </c>
      <c r="D1087" s="155" t="s">
        <v>0</v>
      </c>
      <c r="E1087" s="155" t="s">
        <v>65</v>
      </c>
      <c r="F1087" s="155">
        <v>0</v>
      </c>
      <c r="G1087" s="158">
        <v>0</v>
      </c>
      <c r="H1087" s="158">
        <v>0</v>
      </c>
      <c r="I1087" s="159" t="s">
        <v>63</v>
      </c>
    </row>
    <row r="1088" spans="1:9" ht="15" customHeight="1">
      <c r="A1088" s="361" t="s">
        <v>531</v>
      </c>
      <c r="B1088" s="450">
        <v>40933</v>
      </c>
      <c r="C1088" s="361" t="s">
        <v>288</v>
      </c>
      <c r="D1088" s="155" t="s">
        <v>0</v>
      </c>
      <c r="E1088" s="155" t="s">
        <v>65</v>
      </c>
      <c r="F1088" s="155">
        <v>0</v>
      </c>
      <c r="G1088" s="158">
        <v>0</v>
      </c>
      <c r="H1088" s="158">
        <v>0</v>
      </c>
      <c r="I1088" s="159" t="s">
        <v>63</v>
      </c>
    </row>
    <row r="1089" spans="1:9" ht="15" customHeight="1">
      <c r="A1089" s="361" t="s">
        <v>532</v>
      </c>
      <c r="B1089" s="450">
        <v>40954</v>
      </c>
      <c r="C1089" s="361" t="s">
        <v>288</v>
      </c>
      <c r="D1089" s="155" t="s">
        <v>0</v>
      </c>
      <c r="E1089" s="155" t="s">
        <v>65</v>
      </c>
      <c r="F1089" s="155">
        <v>0</v>
      </c>
      <c r="G1089" s="158">
        <v>0</v>
      </c>
      <c r="H1089" s="158">
        <v>0</v>
      </c>
      <c r="I1089" s="159" t="s">
        <v>63</v>
      </c>
    </row>
    <row r="1090" spans="1:9" ht="12.75">
      <c r="A1090" s="144" t="s">
        <v>533</v>
      </c>
      <c r="B1090" s="151">
        <v>40955</v>
      </c>
      <c r="C1090" s="142" t="s">
        <v>398</v>
      </c>
      <c r="D1090" s="155" t="s">
        <v>0</v>
      </c>
      <c r="E1090" s="12" t="s">
        <v>65</v>
      </c>
      <c r="F1090" s="12">
        <v>0</v>
      </c>
      <c r="G1090" s="59">
        <v>0</v>
      </c>
      <c r="H1090" s="59">
        <v>0</v>
      </c>
      <c r="I1090" s="110" t="s">
        <v>63</v>
      </c>
    </row>
    <row r="1091" spans="1:9" ht="12.75">
      <c r="A1091" s="144" t="s">
        <v>534</v>
      </c>
      <c r="B1091" s="151">
        <v>40967</v>
      </c>
      <c r="C1091" s="142" t="s">
        <v>510</v>
      </c>
      <c r="D1091" s="155" t="s">
        <v>0</v>
      </c>
      <c r="E1091" s="12" t="s">
        <v>65</v>
      </c>
      <c r="F1091" s="12">
        <v>0</v>
      </c>
      <c r="G1091" s="59">
        <v>0</v>
      </c>
      <c r="H1091" s="59">
        <v>0</v>
      </c>
      <c r="I1091" s="110" t="s">
        <v>63</v>
      </c>
    </row>
    <row r="1092" spans="1:9" ht="12.75">
      <c r="A1092" s="488" t="s">
        <v>535</v>
      </c>
      <c r="B1092" s="409">
        <v>40972</v>
      </c>
      <c r="C1092" s="410" t="s">
        <v>417</v>
      </c>
      <c r="D1092" s="392" t="s">
        <v>47</v>
      </c>
      <c r="E1092" s="392" t="s">
        <v>270</v>
      </c>
      <c r="F1092" s="392">
        <v>1</v>
      </c>
      <c r="G1092" s="486">
        <f>0/1</f>
        <v>0</v>
      </c>
      <c r="H1092" s="486">
        <f>1/1</f>
        <v>1</v>
      </c>
      <c r="I1092" s="487" t="s">
        <v>540</v>
      </c>
    </row>
    <row r="1093" spans="1:9" ht="15" customHeight="1">
      <c r="A1093" s="66" t="s">
        <v>536</v>
      </c>
      <c r="B1093" s="25">
        <v>40977</v>
      </c>
      <c r="C1093" s="133" t="s">
        <v>537</v>
      </c>
      <c r="D1093" s="12" t="s">
        <v>0</v>
      </c>
      <c r="E1093" s="12" t="s">
        <v>65</v>
      </c>
      <c r="F1093" s="12">
        <v>0</v>
      </c>
      <c r="G1093" s="498">
        <v>0</v>
      </c>
      <c r="H1093" s="498">
        <v>0</v>
      </c>
      <c r="I1093" s="159" t="s">
        <v>63</v>
      </c>
    </row>
    <row r="1094" spans="1:9" ht="15" customHeight="1">
      <c r="A1094" s="55" t="s">
        <v>536</v>
      </c>
      <c r="B1094" s="25">
        <v>41004</v>
      </c>
      <c r="C1094" s="133" t="s">
        <v>537</v>
      </c>
      <c r="D1094" s="12" t="s">
        <v>0</v>
      </c>
      <c r="E1094" s="12" t="s">
        <v>65</v>
      </c>
      <c r="F1094" s="12">
        <v>0</v>
      </c>
      <c r="G1094" s="499"/>
      <c r="H1094" s="499"/>
      <c r="I1094" s="159" t="s">
        <v>63</v>
      </c>
    </row>
    <row r="1095" spans="1:9" ht="15" customHeight="1">
      <c r="A1095" s="55" t="s">
        <v>536</v>
      </c>
      <c r="B1095" s="25">
        <v>41102</v>
      </c>
      <c r="C1095" s="133" t="s">
        <v>537</v>
      </c>
      <c r="D1095" s="12" t="s">
        <v>0</v>
      </c>
      <c r="E1095" s="12" t="s">
        <v>65</v>
      </c>
      <c r="F1095" s="12">
        <v>0</v>
      </c>
      <c r="G1095" s="499"/>
      <c r="H1095" s="499"/>
      <c r="I1095" s="159" t="s">
        <v>63</v>
      </c>
    </row>
    <row r="1096" spans="1:9" ht="15" customHeight="1">
      <c r="A1096" s="41" t="s">
        <v>536</v>
      </c>
      <c r="B1096" s="25">
        <v>41128</v>
      </c>
      <c r="C1096" s="133" t="s">
        <v>537</v>
      </c>
      <c r="D1096" s="12" t="s">
        <v>0</v>
      </c>
      <c r="E1096" s="12" t="s">
        <v>65</v>
      </c>
      <c r="F1096" s="12">
        <v>0</v>
      </c>
      <c r="G1096" s="500"/>
      <c r="H1096" s="500"/>
      <c r="I1096" s="159" t="s">
        <v>63</v>
      </c>
    </row>
    <row r="1097" spans="1:9" ht="12.75">
      <c r="A1097" s="41" t="s">
        <v>538</v>
      </c>
      <c r="B1097" s="25">
        <v>40980</v>
      </c>
      <c r="C1097" s="133" t="s">
        <v>398</v>
      </c>
      <c r="D1097" s="12" t="s">
        <v>0</v>
      </c>
      <c r="E1097" s="12" t="s">
        <v>65</v>
      </c>
      <c r="F1097" s="12">
        <v>0</v>
      </c>
      <c r="G1097" s="158">
        <v>0</v>
      </c>
      <c r="H1097" s="158">
        <v>0</v>
      </c>
      <c r="I1097" s="159" t="s">
        <v>63</v>
      </c>
    </row>
    <row r="1098" spans="1:9" ht="12.75">
      <c r="A1098" s="41" t="s">
        <v>542</v>
      </c>
      <c r="B1098" s="25">
        <v>40979</v>
      </c>
      <c r="C1098" s="133" t="s">
        <v>537</v>
      </c>
      <c r="D1098" s="12" t="s">
        <v>0</v>
      </c>
      <c r="E1098" s="12" t="s">
        <v>65</v>
      </c>
      <c r="F1098" s="12">
        <v>0</v>
      </c>
      <c r="G1098" s="158">
        <v>0</v>
      </c>
      <c r="H1098" s="158">
        <v>0</v>
      </c>
      <c r="I1098" s="159" t="s">
        <v>63</v>
      </c>
    </row>
    <row r="1099" spans="1:9" ht="12.75">
      <c r="A1099" s="41" t="s">
        <v>539</v>
      </c>
      <c r="B1099" s="25">
        <v>40980</v>
      </c>
      <c r="C1099" s="133" t="s">
        <v>288</v>
      </c>
      <c r="D1099" s="12" t="s">
        <v>0</v>
      </c>
      <c r="E1099" s="12" t="s">
        <v>65</v>
      </c>
      <c r="F1099" s="12">
        <v>0</v>
      </c>
      <c r="G1099" s="158">
        <v>0</v>
      </c>
      <c r="H1099" s="158">
        <v>0</v>
      </c>
      <c r="I1099" s="159" t="s">
        <v>63</v>
      </c>
    </row>
    <row r="1100" spans="1:9" ht="12.75">
      <c r="A1100" s="41" t="s">
        <v>541</v>
      </c>
      <c r="B1100" s="25">
        <v>40982</v>
      </c>
      <c r="C1100" s="133" t="s">
        <v>462</v>
      </c>
      <c r="D1100" s="12" t="s">
        <v>0</v>
      </c>
      <c r="E1100" s="12" t="s">
        <v>65</v>
      </c>
      <c r="F1100" s="12">
        <v>0</v>
      </c>
      <c r="G1100" s="158">
        <v>0</v>
      </c>
      <c r="H1100" s="158">
        <v>0</v>
      </c>
      <c r="I1100" s="159" t="s">
        <v>63</v>
      </c>
    </row>
    <row r="1101" spans="1:9" ht="12.75">
      <c r="A1101" s="41" t="s">
        <v>543</v>
      </c>
      <c r="B1101" s="25">
        <v>40984</v>
      </c>
      <c r="C1101" s="133" t="s">
        <v>288</v>
      </c>
      <c r="D1101" s="12" t="s">
        <v>0</v>
      </c>
      <c r="E1101" s="12" t="s">
        <v>65</v>
      </c>
      <c r="F1101" s="12">
        <v>0</v>
      </c>
      <c r="G1101" s="158">
        <v>0</v>
      </c>
      <c r="H1101" s="158">
        <v>0</v>
      </c>
      <c r="I1101" s="159" t="s">
        <v>63</v>
      </c>
    </row>
    <row r="1102" spans="1:9" ht="15" customHeight="1">
      <c r="A1102" s="361" t="s">
        <v>545</v>
      </c>
      <c r="B1102" s="450">
        <v>40985</v>
      </c>
      <c r="C1102" s="127" t="s">
        <v>525</v>
      </c>
      <c r="D1102" s="155" t="s">
        <v>0</v>
      </c>
      <c r="E1102" s="155" t="s">
        <v>65</v>
      </c>
      <c r="F1102" s="155">
        <v>0</v>
      </c>
      <c r="G1102" s="158">
        <v>0</v>
      </c>
      <c r="H1102" s="158">
        <v>0</v>
      </c>
      <c r="I1102" s="159" t="s">
        <v>63</v>
      </c>
    </row>
    <row r="1103" spans="1:9" ht="15" customHeight="1">
      <c r="A1103" s="449" t="s">
        <v>544</v>
      </c>
      <c r="B1103" s="68">
        <v>40987</v>
      </c>
      <c r="C1103" s="127" t="s">
        <v>510</v>
      </c>
      <c r="D1103" s="155" t="s">
        <v>0</v>
      </c>
      <c r="E1103" s="12" t="s">
        <v>65</v>
      </c>
      <c r="F1103" s="12">
        <v>0</v>
      </c>
      <c r="G1103" s="158">
        <v>0</v>
      </c>
      <c r="H1103" s="158">
        <v>0</v>
      </c>
      <c r="I1103" s="110" t="s">
        <v>63</v>
      </c>
    </row>
    <row r="1104" spans="1:9" ht="15" customHeight="1">
      <c r="A1104" s="449" t="s">
        <v>546</v>
      </c>
      <c r="B1104" s="68">
        <v>40996</v>
      </c>
      <c r="C1104" s="127" t="s">
        <v>462</v>
      </c>
      <c r="D1104" s="155" t="s">
        <v>0</v>
      </c>
      <c r="E1104" s="12" t="s">
        <v>65</v>
      </c>
      <c r="F1104" s="12">
        <v>0</v>
      </c>
      <c r="G1104" s="158">
        <v>0</v>
      </c>
      <c r="H1104" s="158">
        <v>0</v>
      </c>
      <c r="I1104" s="110" t="s">
        <v>63</v>
      </c>
    </row>
    <row r="1105" spans="1:9" ht="15" customHeight="1">
      <c r="A1105" s="453" t="s">
        <v>547</v>
      </c>
      <c r="B1105" s="68">
        <v>40996</v>
      </c>
      <c r="C1105" s="127" t="s">
        <v>537</v>
      </c>
      <c r="D1105" s="155" t="s">
        <v>0</v>
      </c>
      <c r="E1105" s="12" t="s">
        <v>65</v>
      </c>
      <c r="F1105" s="12">
        <v>0</v>
      </c>
      <c r="G1105" s="158">
        <v>0</v>
      </c>
      <c r="H1105" s="158">
        <v>0</v>
      </c>
      <c r="I1105" s="110" t="s">
        <v>63</v>
      </c>
    </row>
    <row r="1106" spans="1:9" ht="15" customHeight="1">
      <c r="A1106" s="453" t="s">
        <v>547</v>
      </c>
      <c r="B1106" s="68">
        <v>41093</v>
      </c>
      <c r="C1106" s="127" t="s">
        <v>537</v>
      </c>
      <c r="D1106" s="155" t="s">
        <v>0</v>
      </c>
      <c r="E1106" s="12" t="s">
        <v>65</v>
      </c>
      <c r="F1106" s="12">
        <v>0</v>
      </c>
      <c r="G1106" s="158">
        <v>0</v>
      </c>
      <c r="H1106" s="158">
        <v>0</v>
      </c>
      <c r="I1106" s="110" t="s">
        <v>63</v>
      </c>
    </row>
    <row r="1107" spans="1:9" ht="15" customHeight="1">
      <c r="A1107" s="449" t="s">
        <v>547</v>
      </c>
      <c r="B1107" s="68">
        <v>41099</v>
      </c>
      <c r="C1107" s="127" t="s">
        <v>537</v>
      </c>
      <c r="D1107" s="155" t="s">
        <v>0</v>
      </c>
      <c r="E1107" s="12" t="s">
        <v>65</v>
      </c>
      <c r="F1107" s="12">
        <v>0</v>
      </c>
      <c r="G1107" s="158">
        <v>0</v>
      </c>
      <c r="H1107" s="158">
        <v>0</v>
      </c>
      <c r="I1107" s="110" t="s">
        <v>63</v>
      </c>
    </row>
    <row r="1108" spans="1:9" ht="15" customHeight="1">
      <c r="A1108" s="449" t="s">
        <v>547</v>
      </c>
      <c r="B1108" s="68">
        <v>41104</v>
      </c>
      <c r="C1108" s="127" t="s">
        <v>537</v>
      </c>
      <c r="D1108" s="155" t="s">
        <v>0</v>
      </c>
      <c r="E1108" s="12" t="s">
        <v>65</v>
      </c>
      <c r="F1108" s="12">
        <v>0</v>
      </c>
      <c r="G1108" s="158">
        <v>0</v>
      </c>
      <c r="H1108" s="158">
        <v>0</v>
      </c>
      <c r="I1108" s="110" t="s">
        <v>63</v>
      </c>
    </row>
    <row r="1109" spans="1:9" ht="15" customHeight="1">
      <c r="A1109" s="449" t="s">
        <v>548</v>
      </c>
      <c r="B1109" s="68">
        <v>40999</v>
      </c>
      <c r="C1109" s="127" t="s">
        <v>398</v>
      </c>
      <c r="D1109" s="155" t="s">
        <v>0</v>
      </c>
      <c r="E1109" s="12" t="s">
        <v>65</v>
      </c>
      <c r="F1109" s="12">
        <v>0</v>
      </c>
      <c r="G1109" s="158">
        <v>0</v>
      </c>
      <c r="H1109" s="158">
        <v>0</v>
      </c>
      <c r="I1109" s="110" t="s">
        <v>63</v>
      </c>
    </row>
    <row r="1110" spans="1:9" ht="15" customHeight="1">
      <c r="A1110" s="449" t="s">
        <v>549</v>
      </c>
      <c r="B1110" s="68">
        <v>41003</v>
      </c>
      <c r="C1110" s="127" t="s">
        <v>398</v>
      </c>
      <c r="D1110" s="155" t="s">
        <v>0</v>
      </c>
      <c r="E1110" s="12" t="s">
        <v>65</v>
      </c>
      <c r="F1110" s="12">
        <v>0</v>
      </c>
      <c r="G1110" s="158">
        <v>0</v>
      </c>
      <c r="H1110" s="158">
        <v>0</v>
      </c>
      <c r="I1110" s="110" t="s">
        <v>63</v>
      </c>
    </row>
    <row r="1111" spans="1:9" ht="15" customHeight="1">
      <c r="A1111" s="449" t="s">
        <v>550</v>
      </c>
      <c r="B1111" s="68">
        <v>41005</v>
      </c>
      <c r="C1111" s="127" t="s">
        <v>288</v>
      </c>
      <c r="D1111" s="155" t="s">
        <v>0</v>
      </c>
      <c r="E1111" s="12" t="s">
        <v>65</v>
      </c>
      <c r="F1111" s="12">
        <v>0</v>
      </c>
      <c r="G1111" s="158">
        <v>0</v>
      </c>
      <c r="H1111" s="158">
        <v>0</v>
      </c>
      <c r="I1111" s="110" t="s">
        <v>63</v>
      </c>
    </row>
    <row r="1112" spans="1:9" ht="15" customHeight="1">
      <c r="A1112" s="449" t="s">
        <v>551</v>
      </c>
      <c r="B1112" s="68">
        <v>41009</v>
      </c>
      <c r="C1112" s="127" t="s">
        <v>288</v>
      </c>
      <c r="D1112" s="155" t="s">
        <v>0</v>
      </c>
      <c r="E1112" s="12" t="s">
        <v>65</v>
      </c>
      <c r="F1112" s="12">
        <v>0</v>
      </c>
      <c r="G1112" s="158">
        <v>0</v>
      </c>
      <c r="H1112" s="158">
        <v>0</v>
      </c>
      <c r="I1112" s="110" t="s">
        <v>63</v>
      </c>
    </row>
    <row r="1113" spans="1:9" ht="15" customHeight="1">
      <c r="A1113" s="449" t="s">
        <v>552</v>
      </c>
      <c r="B1113" s="68">
        <v>41013</v>
      </c>
      <c r="C1113" s="127" t="s">
        <v>525</v>
      </c>
      <c r="D1113" s="155" t="s">
        <v>0</v>
      </c>
      <c r="E1113" s="12" t="s">
        <v>65</v>
      </c>
      <c r="F1113" s="12">
        <v>0</v>
      </c>
      <c r="G1113" s="158">
        <v>0</v>
      </c>
      <c r="H1113" s="158">
        <v>0</v>
      </c>
      <c r="I1113" s="110" t="s">
        <v>63</v>
      </c>
    </row>
    <row r="1114" spans="1:9" ht="15" customHeight="1">
      <c r="A1114" s="449" t="s">
        <v>553</v>
      </c>
      <c r="B1114" s="68">
        <v>41015</v>
      </c>
      <c r="C1114" s="127" t="s">
        <v>398</v>
      </c>
      <c r="D1114" s="155" t="s">
        <v>0</v>
      </c>
      <c r="E1114" s="12" t="s">
        <v>65</v>
      </c>
      <c r="F1114" s="12">
        <v>0</v>
      </c>
      <c r="G1114" s="158">
        <v>0</v>
      </c>
      <c r="H1114" s="158">
        <v>0</v>
      </c>
      <c r="I1114" s="110" t="s">
        <v>63</v>
      </c>
    </row>
    <row r="1115" spans="1:9" ht="15" customHeight="1">
      <c r="A1115" s="469" t="s">
        <v>554</v>
      </c>
      <c r="B1115" s="68">
        <v>41017</v>
      </c>
      <c r="C1115" s="127" t="s">
        <v>537</v>
      </c>
      <c r="D1115" s="155" t="s">
        <v>0</v>
      </c>
      <c r="E1115" s="12" t="s">
        <v>65</v>
      </c>
      <c r="F1115" s="12">
        <v>0</v>
      </c>
      <c r="G1115" s="158">
        <v>0</v>
      </c>
      <c r="H1115" s="158">
        <v>0</v>
      </c>
      <c r="I1115" s="110" t="s">
        <v>63</v>
      </c>
    </row>
    <row r="1116" spans="1:9" ht="15" customHeight="1">
      <c r="A1116" s="449" t="s">
        <v>554</v>
      </c>
      <c r="B1116" s="68">
        <v>41023</v>
      </c>
      <c r="C1116" s="127" t="s">
        <v>537</v>
      </c>
      <c r="D1116" s="155" t="s">
        <v>0</v>
      </c>
      <c r="E1116" s="12" t="s">
        <v>65</v>
      </c>
      <c r="F1116" s="12">
        <v>0</v>
      </c>
      <c r="G1116" s="158">
        <v>0</v>
      </c>
      <c r="H1116" s="158">
        <v>0</v>
      </c>
      <c r="I1116" s="110" t="s">
        <v>63</v>
      </c>
    </row>
    <row r="1117" spans="1:9" ht="15" customHeight="1">
      <c r="A1117" s="449" t="s">
        <v>555</v>
      </c>
      <c r="B1117" s="68">
        <v>41025</v>
      </c>
      <c r="C1117" s="127" t="s">
        <v>556</v>
      </c>
      <c r="D1117" s="155" t="s">
        <v>0</v>
      </c>
      <c r="E1117" s="12" t="s">
        <v>65</v>
      </c>
      <c r="F1117" s="12">
        <v>0</v>
      </c>
      <c r="G1117" s="158">
        <v>0</v>
      </c>
      <c r="H1117" s="158">
        <v>0</v>
      </c>
      <c r="I1117" s="110" t="s">
        <v>63</v>
      </c>
    </row>
    <row r="1118" spans="1:9" ht="15" customHeight="1">
      <c r="A1118" s="449" t="s">
        <v>557</v>
      </c>
      <c r="B1118" s="68">
        <v>41027</v>
      </c>
      <c r="C1118" s="127" t="s">
        <v>288</v>
      </c>
      <c r="D1118" s="91" t="s">
        <v>0</v>
      </c>
      <c r="E1118" s="12" t="s">
        <v>65</v>
      </c>
      <c r="F1118" s="12">
        <v>0</v>
      </c>
      <c r="G1118" s="158">
        <v>0</v>
      </c>
      <c r="H1118" s="158">
        <v>0</v>
      </c>
      <c r="I1118" s="110" t="s">
        <v>63</v>
      </c>
    </row>
    <row r="1119" spans="1:9" ht="15" customHeight="1">
      <c r="A1119" s="449" t="s">
        <v>558</v>
      </c>
      <c r="B1119" s="68">
        <v>41030</v>
      </c>
      <c r="C1119" s="127" t="s">
        <v>559</v>
      </c>
      <c r="D1119" s="91" t="s">
        <v>0</v>
      </c>
      <c r="E1119" s="12" t="s">
        <v>65</v>
      </c>
      <c r="F1119" s="12">
        <v>0</v>
      </c>
      <c r="G1119" s="158">
        <v>0</v>
      </c>
      <c r="H1119" s="158">
        <v>0</v>
      </c>
      <c r="I1119" s="110" t="s">
        <v>63</v>
      </c>
    </row>
    <row r="1120" spans="1:9" ht="15" customHeight="1">
      <c r="A1120" s="469" t="s">
        <v>560</v>
      </c>
      <c r="B1120" s="68">
        <v>41034</v>
      </c>
      <c r="C1120" s="127" t="s">
        <v>27</v>
      </c>
      <c r="D1120" s="155" t="s">
        <v>0</v>
      </c>
      <c r="E1120" s="12" t="s">
        <v>65</v>
      </c>
      <c r="F1120" s="12">
        <v>0</v>
      </c>
      <c r="G1120" s="498">
        <v>0</v>
      </c>
      <c r="H1120" s="498">
        <v>0</v>
      </c>
      <c r="I1120" s="110" t="s">
        <v>63</v>
      </c>
    </row>
    <row r="1121" spans="1:9" ht="15" customHeight="1">
      <c r="A1121" s="453" t="s">
        <v>560</v>
      </c>
      <c r="B1121" s="68">
        <v>41061</v>
      </c>
      <c r="C1121" s="127" t="s">
        <v>27</v>
      </c>
      <c r="D1121" s="155" t="s">
        <v>0</v>
      </c>
      <c r="E1121" s="12" t="s">
        <v>65</v>
      </c>
      <c r="F1121" s="12">
        <v>0</v>
      </c>
      <c r="G1121" s="499"/>
      <c r="H1121" s="499"/>
      <c r="I1121" s="110" t="s">
        <v>63</v>
      </c>
    </row>
    <row r="1122" spans="1:9" ht="15" customHeight="1">
      <c r="A1122" s="436" t="s">
        <v>560</v>
      </c>
      <c r="B1122" s="151">
        <v>41089</v>
      </c>
      <c r="C1122" s="142" t="s">
        <v>27</v>
      </c>
      <c r="D1122" s="91" t="s">
        <v>0</v>
      </c>
      <c r="E1122" s="12" t="s">
        <v>65</v>
      </c>
      <c r="F1122" s="12">
        <v>0</v>
      </c>
      <c r="G1122" s="499"/>
      <c r="H1122" s="499"/>
      <c r="I1122" s="110" t="s">
        <v>63</v>
      </c>
    </row>
    <row r="1123" spans="1:9" ht="15" customHeight="1">
      <c r="A1123" s="367" t="s">
        <v>560</v>
      </c>
      <c r="B1123" s="151">
        <v>41118</v>
      </c>
      <c r="C1123" s="142" t="s">
        <v>27</v>
      </c>
      <c r="D1123" s="91" t="s">
        <v>0</v>
      </c>
      <c r="E1123" s="12" t="s">
        <v>65</v>
      </c>
      <c r="F1123" s="12">
        <v>0</v>
      </c>
      <c r="G1123" s="500"/>
      <c r="H1123" s="500"/>
      <c r="I1123" s="110" t="s">
        <v>63</v>
      </c>
    </row>
    <row r="1124" spans="1:9" ht="15" customHeight="1">
      <c r="A1124" s="469" t="s">
        <v>562</v>
      </c>
      <c r="B1124" s="68">
        <v>41039</v>
      </c>
      <c r="C1124" s="127" t="s">
        <v>27</v>
      </c>
      <c r="D1124" s="91" t="s">
        <v>0</v>
      </c>
      <c r="E1124" s="12" t="s">
        <v>65</v>
      </c>
      <c r="F1124" s="12">
        <v>0</v>
      </c>
      <c r="G1124" s="158">
        <v>0</v>
      </c>
      <c r="H1124" s="158">
        <v>0</v>
      </c>
      <c r="I1124" s="110" t="s">
        <v>63</v>
      </c>
    </row>
    <row r="1125" spans="1:9" ht="15" customHeight="1">
      <c r="A1125" s="449" t="s">
        <v>562</v>
      </c>
      <c r="B1125" s="68">
        <v>41142</v>
      </c>
      <c r="C1125" s="127" t="s">
        <v>27</v>
      </c>
      <c r="D1125" s="155" t="s">
        <v>0</v>
      </c>
      <c r="E1125" s="12" t="s">
        <v>65</v>
      </c>
      <c r="F1125" s="12">
        <v>0</v>
      </c>
      <c r="G1125" s="494"/>
      <c r="H1125" s="494"/>
      <c r="I1125" s="110" t="s">
        <v>63</v>
      </c>
    </row>
    <row r="1126" spans="1:9" ht="15" customHeight="1">
      <c r="A1126" s="469" t="s">
        <v>561</v>
      </c>
      <c r="B1126" s="68">
        <v>41040</v>
      </c>
      <c r="C1126" s="127" t="s">
        <v>27</v>
      </c>
      <c r="D1126" s="91" t="s">
        <v>0</v>
      </c>
      <c r="E1126" s="12" t="s">
        <v>65</v>
      </c>
      <c r="F1126" s="12">
        <v>0</v>
      </c>
      <c r="G1126" s="498">
        <v>0</v>
      </c>
      <c r="H1126" s="498">
        <v>0</v>
      </c>
      <c r="I1126" s="110" t="s">
        <v>63</v>
      </c>
    </row>
    <row r="1127" spans="1:9" ht="15" customHeight="1">
      <c r="A1127" s="453" t="s">
        <v>561</v>
      </c>
      <c r="B1127" s="68">
        <v>41068</v>
      </c>
      <c r="C1127" s="127" t="s">
        <v>27</v>
      </c>
      <c r="D1127" s="91" t="s">
        <v>0</v>
      </c>
      <c r="E1127" s="12" t="s">
        <v>65</v>
      </c>
      <c r="F1127" s="12">
        <v>0</v>
      </c>
      <c r="G1127" s="499"/>
      <c r="H1127" s="499"/>
      <c r="I1127" s="110" t="s">
        <v>63</v>
      </c>
    </row>
    <row r="1128" spans="1:9" ht="15" customHeight="1">
      <c r="A1128" s="436" t="s">
        <v>561</v>
      </c>
      <c r="B1128" s="151">
        <v>41096</v>
      </c>
      <c r="C1128" s="142" t="s">
        <v>27</v>
      </c>
      <c r="D1128" s="91" t="s">
        <v>0</v>
      </c>
      <c r="E1128" s="12" t="s">
        <v>65</v>
      </c>
      <c r="F1128" s="12">
        <v>0</v>
      </c>
      <c r="G1128" s="499"/>
      <c r="H1128" s="499"/>
      <c r="I1128" s="383" t="s">
        <v>63</v>
      </c>
    </row>
    <row r="1129" spans="1:9" ht="15" customHeight="1">
      <c r="A1129" s="367" t="s">
        <v>561</v>
      </c>
      <c r="B1129" s="151">
        <v>41125</v>
      </c>
      <c r="C1129" s="142" t="s">
        <v>27</v>
      </c>
      <c r="D1129" s="91" t="s">
        <v>0</v>
      </c>
      <c r="E1129" s="12" t="s">
        <v>65</v>
      </c>
      <c r="F1129" s="12">
        <v>0</v>
      </c>
      <c r="G1129" s="500"/>
      <c r="H1129" s="500"/>
      <c r="I1129" s="383" t="s">
        <v>63</v>
      </c>
    </row>
    <row r="1130" spans="1:9" ht="15" customHeight="1">
      <c r="A1130" s="449" t="s">
        <v>563</v>
      </c>
      <c r="B1130" s="68">
        <v>41027</v>
      </c>
      <c r="C1130" s="127" t="s">
        <v>288</v>
      </c>
      <c r="D1130" s="91" t="s">
        <v>0</v>
      </c>
      <c r="E1130" s="12" t="s">
        <v>65</v>
      </c>
      <c r="F1130" s="12">
        <v>0</v>
      </c>
      <c r="G1130" s="158">
        <v>0</v>
      </c>
      <c r="H1130" s="158">
        <v>0</v>
      </c>
      <c r="I1130" s="110" t="s">
        <v>63</v>
      </c>
    </row>
    <row r="1131" spans="1:9" ht="15" customHeight="1">
      <c r="A1131" s="449" t="s">
        <v>564</v>
      </c>
      <c r="B1131" s="68">
        <v>41049</v>
      </c>
      <c r="C1131" s="127" t="s">
        <v>398</v>
      </c>
      <c r="D1131" s="91" t="s">
        <v>0</v>
      </c>
      <c r="E1131" s="12" t="s">
        <v>65</v>
      </c>
      <c r="F1131" s="12">
        <v>0</v>
      </c>
      <c r="G1131" s="158">
        <v>0</v>
      </c>
      <c r="H1131" s="158">
        <v>0</v>
      </c>
      <c r="I1131" s="110" t="s">
        <v>63</v>
      </c>
    </row>
    <row r="1132" spans="1:9" ht="15" customHeight="1">
      <c r="A1132" s="449" t="s">
        <v>565</v>
      </c>
      <c r="B1132" s="68">
        <v>41049</v>
      </c>
      <c r="C1132" s="127" t="s">
        <v>559</v>
      </c>
      <c r="D1132" s="91" t="s">
        <v>0</v>
      </c>
      <c r="E1132" s="12" t="s">
        <v>65</v>
      </c>
      <c r="F1132" s="12">
        <v>0</v>
      </c>
      <c r="G1132" s="158">
        <v>0</v>
      </c>
      <c r="H1132" s="158">
        <v>0</v>
      </c>
      <c r="I1132" s="110" t="s">
        <v>63</v>
      </c>
    </row>
    <row r="1133" spans="1:9" ht="15" customHeight="1">
      <c r="A1133" s="449" t="s">
        <v>566</v>
      </c>
      <c r="B1133" s="68">
        <v>41053</v>
      </c>
      <c r="C1133" s="127" t="s">
        <v>559</v>
      </c>
      <c r="D1133" s="91" t="s">
        <v>0</v>
      </c>
      <c r="E1133" s="12" t="s">
        <v>65</v>
      </c>
      <c r="F1133" s="12">
        <v>0</v>
      </c>
      <c r="G1133" s="158">
        <v>0</v>
      </c>
      <c r="H1133" s="158">
        <v>0</v>
      </c>
      <c r="I1133" s="110" t="s">
        <v>63</v>
      </c>
    </row>
    <row r="1134" spans="1:9" ht="15" customHeight="1">
      <c r="A1134" s="449" t="s">
        <v>567</v>
      </c>
      <c r="B1134" s="68">
        <v>41057</v>
      </c>
      <c r="C1134" s="127" t="s">
        <v>398</v>
      </c>
      <c r="D1134" s="91" t="s">
        <v>0</v>
      </c>
      <c r="E1134" s="12" t="s">
        <v>65</v>
      </c>
      <c r="F1134" s="12">
        <v>0</v>
      </c>
      <c r="G1134" s="158">
        <v>0</v>
      </c>
      <c r="H1134" s="158">
        <v>0</v>
      </c>
      <c r="I1134" s="110" t="s">
        <v>63</v>
      </c>
    </row>
    <row r="1135" spans="1:9" ht="15" customHeight="1">
      <c r="A1135" s="449" t="s">
        <v>285</v>
      </c>
      <c r="B1135" s="68">
        <v>41057</v>
      </c>
      <c r="C1135" s="127" t="s">
        <v>54</v>
      </c>
      <c r="D1135" s="91" t="s">
        <v>0</v>
      </c>
      <c r="E1135" s="12" t="s">
        <v>65</v>
      </c>
      <c r="F1135" s="12">
        <v>0</v>
      </c>
      <c r="G1135" s="158">
        <v>0</v>
      </c>
      <c r="H1135" s="158">
        <v>0</v>
      </c>
      <c r="I1135" s="110" t="s">
        <v>63</v>
      </c>
    </row>
    <row r="1136" spans="1:9" ht="15" customHeight="1">
      <c r="A1136" s="449" t="s">
        <v>568</v>
      </c>
      <c r="B1136" s="68">
        <v>41061</v>
      </c>
      <c r="C1136" s="127" t="s">
        <v>288</v>
      </c>
      <c r="D1136" s="155" t="s">
        <v>0</v>
      </c>
      <c r="E1136" s="12" t="s">
        <v>65</v>
      </c>
      <c r="F1136" s="12">
        <v>0</v>
      </c>
      <c r="G1136" s="158">
        <v>0</v>
      </c>
      <c r="H1136" s="158">
        <v>0</v>
      </c>
      <c r="I1136" s="110" t="s">
        <v>63</v>
      </c>
    </row>
    <row r="1137" spans="1:9" ht="15" customHeight="1">
      <c r="A1137" s="449" t="s">
        <v>569</v>
      </c>
      <c r="B1137" s="68">
        <v>41065</v>
      </c>
      <c r="C1137" s="127" t="s">
        <v>398</v>
      </c>
      <c r="D1137" s="155" t="s">
        <v>0</v>
      </c>
      <c r="E1137" s="12" t="s">
        <v>65</v>
      </c>
      <c r="F1137" s="12">
        <v>0</v>
      </c>
      <c r="G1137" s="158">
        <v>0</v>
      </c>
      <c r="H1137" s="158">
        <v>0</v>
      </c>
      <c r="I1137" s="110" t="s">
        <v>63</v>
      </c>
    </row>
    <row r="1138" spans="1:9" ht="15" customHeight="1">
      <c r="A1138" s="449" t="s">
        <v>570</v>
      </c>
      <c r="B1138" s="68">
        <v>41071</v>
      </c>
      <c r="C1138" s="127" t="s">
        <v>398</v>
      </c>
      <c r="D1138" s="155" t="s">
        <v>0</v>
      </c>
      <c r="E1138" s="12" t="s">
        <v>65</v>
      </c>
      <c r="F1138" s="12">
        <v>0</v>
      </c>
      <c r="G1138" s="158">
        <v>0</v>
      </c>
      <c r="H1138" s="158">
        <v>0</v>
      </c>
      <c r="I1138" s="110" t="s">
        <v>63</v>
      </c>
    </row>
    <row r="1139" spans="1:256" s="43" customFormat="1" ht="15" customHeight="1">
      <c r="A1139" s="54" t="s">
        <v>574</v>
      </c>
      <c r="B1139" s="36">
        <v>41083</v>
      </c>
      <c r="C1139" s="127" t="s">
        <v>451</v>
      </c>
      <c r="D1139" s="12" t="s">
        <v>0</v>
      </c>
      <c r="E1139" s="12" t="s">
        <v>65</v>
      </c>
      <c r="F1139" s="12">
        <v>0</v>
      </c>
      <c r="G1139" s="59">
        <v>0</v>
      </c>
      <c r="H1139" s="59">
        <v>0</v>
      </c>
      <c r="I1139" s="110" t="s">
        <v>63</v>
      </c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  <c r="EH1139"/>
      <c r="EI1139"/>
      <c r="EJ1139"/>
      <c r="EK1139"/>
      <c r="EL1139"/>
      <c r="EM1139"/>
      <c r="EN1139"/>
      <c r="EO1139"/>
      <c r="EP1139"/>
      <c r="EQ1139"/>
      <c r="ER1139"/>
      <c r="ES1139"/>
      <c r="ET1139"/>
      <c r="EU1139"/>
      <c r="EV1139"/>
      <c r="EW1139"/>
      <c r="EX1139"/>
      <c r="EY1139"/>
      <c r="EZ1139"/>
      <c r="FA1139"/>
      <c r="FB1139"/>
      <c r="FC1139"/>
      <c r="FD1139"/>
      <c r="FE1139"/>
      <c r="FF1139"/>
      <c r="FG1139"/>
      <c r="FH1139"/>
      <c r="FI1139"/>
      <c r="FJ1139"/>
      <c r="FK1139"/>
      <c r="FL1139"/>
      <c r="FM1139"/>
      <c r="FN1139"/>
      <c r="FO1139"/>
      <c r="FP1139"/>
      <c r="FQ1139"/>
      <c r="FR1139"/>
      <c r="FS1139"/>
      <c r="FT1139"/>
      <c r="FU1139"/>
      <c r="FV1139"/>
      <c r="FW1139"/>
      <c r="FX1139"/>
      <c r="FY1139"/>
      <c r="FZ1139"/>
      <c r="GA1139"/>
      <c r="GB1139"/>
      <c r="GC1139"/>
      <c r="GD1139"/>
      <c r="GE1139"/>
      <c r="GF1139"/>
      <c r="GG1139"/>
      <c r="GH1139"/>
      <c r="GI1139"/>
      <c r="GJ1139"/>
      <c r="GK1139"/>
      <c r="GL1139"/>
      <c r="GM1139"/>
      <c r="GN1139"/>
      <c r="GO1139"/>
      <c r="GP1139"/>
      <c r="GQ1139"/>
      <c r="GR1139"/>
      <c r="GS1139"/>
      <c r="GT1139"/>
      <c r="GU1139"/>
      <c r="GV1139"/>
      <c r="GW1139"/>
      <c r="GX1139"/>
      <c r="GY1139"/>
      <c r="GZ1139"/>
      <c r="HA1139"/>
      <c r="HB1139"/>
      <c r="HC1139"/>
      <c r="HD1139"/>
      <c r="HE1139"/>
      <c r="HF1139"/>
      <c r="HG1139"/>
      <c r="HH1139"/>
      <c r="HI1139"/>
      <c r="HJ1139"/>
      <c r="HK1139"/>
      <c r="HL1139"/>
      <c r="HM1139"/>
      <c r="HN1139"/>
      <c r="HO1139"/>
      <c r="HP1139"/>
      <c r="HQ1139"/>
      <c r="HR1139"/>
      <c r="HS1139"/>
      <c r="HT1139"/>
      <c r="HU1139"/>
      <c r="HV1139"/>
      <c r="HW1139"/>
      <c r="HX1139"/>
      <c r="HY1139"/>
      <c r="HZ1139"/>
      <c r="IA1139"/>
      <c r="IB1139"/>
      <c r="IC1139"/>
      <c r="ID1139"/>
      <c r="IE1139"/>
      <c r="IF1139"/>
      <c r="IG1139"/>
      <c r="IH1139"/>
      <c r="II1139"/>
      <c r="IJ1139"/>
      <c r="IK1139"/>
      <c r="IL1139"/>
      <c r="IM1139"/>
      <c r="IN1139"/>
      <c r="IO1139"/>
      <c r="IP1139"/>
      <c r="IQ1139"/>
      <c r="IR1139"/>
      <c r="IS1139"/>
      <c r="IT1139"/>
      <c r="IU1139"/>
      <c r="IV1139"/>
    </row>
    <row r="1140" spans="1:256" s="43" customFormat="1" ht="15" customHeight="1">
      <c r="A1140" s="54" t="s">
        <v>572</v>
      </c>
      <c r="B1140" s="36">
        <v>41085</v>
      </c>
      <c r="C1140" s="127" t="s">
        <v>288</v>
      </c>
      <c r="D1140" s="12" t="s">
        <v>0</v>
      </c>
      <c r="E1140" s="12" t="s">
        <v>65</v>
      </c>
      <c r="F1140" s="12">
        <v>0</v>
      </c>
      <c r="G1140" s="59">
        <v>0</v>
      </c>
      <c r="H1140" s="59">
        <v>0</v>
      </c>
      <c r="I1140" s="110" t="s">
        <v>63</v>
      </c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  <c r="EH1140"/>
      <c r="EI1140"/>
      <c r="EJ1140"/>
      <c r="EK1140"/>
      <c r="EL1140"/>
      <c r="EM1140"/>
      <c r="EN1140"/>
      <c r="EO1140"/>
      <c r="EP1140"/>
      <c r="EQ1140"/>
      <c r="ER1140"/>
      <c r="ES1140"/>
      <c r="ET1140"/>
      <c r="EU1140"/>
      <c r="EV1140"/>
      <c r="EW1140"/>
      <c r="EX1140"/>
      <c r="EY1140"/>
      <c r="EZ1140"/>
      <c r="FA1140"/>
      <c r="FB1140"/>
      <c r="FC1140"/>
      <c r="FD1140"/>
      <c r="FE1140"/>
      <c r="FF1140"/>
      <c r="FG1140"/>
      <c r="FH1140"/>
      <c r="FI1140"/>
      <c r="FJ1140"/>
      <c r="FK1140"/>
      <c r="FL1140"/>
      <c r="FM1140"/>
      <c r="FN1140"/>
      <c r="FO1140"/>
      <c r="FP1140"/>
      <c r="FQ1140"/>
      <c r="FR1140"/>
      <c r="FS1140"/>
      <c r="FT1140"/>
      <c r="FU1140"/>
      <c r="FV1140"/>
      <c r="FW1140"/>
      <c r="FX1140"/>
      <c r="FY1140"/>
      <c r="FZ1140"/>
      <c r="GA1140"/>
      <c r="GB1140"/>
      <c r="GC1140"/>
      <c r="GD1140"/>
      <c r="GE1140"/>
      <c r="GF1140"/>
      <c r="GG1140"/>
      <c r="GH1140"/>
      <c r="GI1140"/>
      <c r="GJ1140"/>
      <c r="GK1140"/>
      <c r="GL1140"/>
      <c r="GM1140"/>
      <c r="GN1140"/>
      <c r="GO1140"/>
      <c r="GP1140"/>
      <c r="GQ1140"/>
      <c r="GR1140"/>
      <c r="GS1140"/>
      <c r="GT1140"/>
      <c r="GU1140"/>
      <c r="GV1140"/>
      <c r="GW1140"/>
      <c r="GX1140"/>
      <c r="GY1140"/>
      <c r="GZ1140"/>
      <c r="HA1140"/>
      <c r="HB1140"/>
      <c r="HC1140"/>
      <c r="HD1140"/>
      <c r="HE1140"/>
      <c r="HF1140"/>
      <c r="HG1140"/>
      <c r="HH1140"/>
      <c r="HI1140"/>
      <c r="HJ1140"/>
      <c r="HK1140"/>
      <c r="HL1140"/>
      <c r="HM1140"/>
      <c r="HN1140"/>
      <c r="HO1140"/>
      <c r="HP1140"/>
      <c r="HQ1140"/>
      <c r="HR1140"/>
      <c r="HS1140"/>
      <c r="HT1140"/>
      <c r="HU1140"/>
      <c r="HV1140"/>
      <c r="HW1140"/>
      <c r="HX1140"/>
      <c r="HY1140"/>
      <c r="HZ1140"/>
      <c r="IA1140"/>
      <c r="IB1140"/>
      <c r="IC1140"/>
      <c r="ID1140"/>
      <c r="IE1140"/>
      <c r="IF1140"/>
      <c r="IG1140"/>
      <c r="IH1140"/>
      <c r="II1140"/>
      <c r="IJ1140"/>
      <c r="IK1140"/>
      <c r="IL1140"/>
      <c r="IM1140"/>
      <c r="IN1140"/>
      <c r="IO1140"/>
      <c r="IP1140"/>
      <c r="IQ1140"/>
      <c r="IR1140"/>
      <c r="IS1140"/>
      <c r="IT1140"/>
      <c r="IU1140"/>
      <c r="IV1140"/>
    </row>
    <row r="1141" spans="1:256" s="43" customFormat="1" ht="15" customHeight="1">
      <c r="A1141" s="54" t="s">
        <v>573</v>
      </c>
      <c r="B1141" s="36">
        <v>41085</v>
      </c>
      <c r="C1141" s="127" t="s">
        <v>451</v>
      </c>
      <c r="D1141" s="12" t="s">
        <v>0</v>
      </c>
      <c r="E1141" s="12" t="s">
        <v>65</v>
      </c>
      <c r="F1141" s="12">
        <v>0</v>
      </c>
      <c r="G1141" s="59">
        <v>0</v>
      </c>
      <c r="H1141" s="59">
        <v>0</v>
      </c>
      <c r="I1141" s="110" t="s">
        <v>63</v>
      </c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  <c r="EE1141"/>
      <c r="EF1141"/>
      <c r="EG1141"/>
      <c r="EH1141"/>
      <c r="EI1141"/>
      <c r="EJ1141"/>
      <c r="EK1141"/>
      <c r="EL1141"/>
      <c r="EM1141"/>
      <c r="EN1141"/>
      <c r="EO1141"/>
      <c r="EP1141"/>
      <c r="EQ1141"/>
      <c r="ER1141"/>
      <c r="ES1141"/>
      <c r="ET1141"/>
      <c r="EU1141"/>
      <c r="EV1141"/>
      <c r="EW1141"/>
      <c r="EX1141"/>
      <c r="EY1141"/>
      <c r="EZ1141"/>
      <c r="FA1141"/>
      <c r="FB1141"/>
      <c r="FC1141"/>
      <c r="FD1141"/>
      <c r="FE1141"/>
      <c r="FF1141"/>
      <c r="FG1141"/>
      <c r="FH1141"/>
      <c r="FI1141"/>
      <c r="FJ1141"/>
      <c r="FK1141"/>
      <c r="FL1141"/>
      <c r="FM1141"/>
      <c r="FN1141"/>
      <c r="FO1141"/>
      <c r="FP1141"/>
      <c r="FQ1141"/>
      <c r="FR1141"/>
      <c r="FS1141"/>
      <c r="FT1141"/>
      <c r="FU1141"/>
      <c r="FV1141"/>
      <c r="FW1141"/>
      <c r="FX1141"/>
      <c r="FY1141"/>
      <c r="FZ1141"/>
      <c r="GA1141"/>
      <c r="GB1141"/>
      <c r="GC1141"/>
      <c r="GD1141"/>
      <c r="GE1141"/>
      <c r="GF1141"/>
      <c r="GG1141"/>
      <c r="GH1141"/>
      <c r="GI1141"/>
      <c r="GJ1141"/>
      <c r="GK1141"/>
      <c r="GL1141"/>
      <c r="GM1141"/>
      <c r="GN1141"/>
      <c r="GO1141"/>
      <c r="GP1141"/>
      <c r="GQ1141"/>
      <c r="GR1141"/>
      <c r="GS1141"/>
      <c r="GT1141"/>
      <c r="GU1141"/>
      <c r="GV1141"/>
      <c r="GW1141"/>
      <c r="GX1141"/>
      <c r="GY1141"/>
      <c r="GZ1141"/>
      <c r="HA1141"/>
      <c r="HB1141"/>
      <c r="HC1141"/>
      <c r="HD1141"/>
      <c r="HE1141"/>
      <c r="HF1141"/>
      <c r="HG1141"/>
      <c r="HH1141"/>
      <c r="HI1141"/>
      <c r="HJ1141"/>
      <c r="HK1141"/>
      <c r="HL1141"/>
      <c r="HM1141"/>
      <c r="HN1141"/>
      <c r="HO1141"/>
      <c r="HP1141"/>
      <c r="HQ1141"/>
      <c r="HR1141"/>
      <c r="HS1141"/>
      <c r="HT1141"/>
      <c r="HU1141"/>
      <c r="HV1141"/>
      <c r="HW1141"/>
      <c r="HX1141"/>
      <c r="HY1141"/>
      <c r="HZ1141"/>
      <c r="IA1141"/>
      <c r="IB1141"/>
      <c r="IC1141"/>
      <c r="ID1141"/>
      <c r="IE1141"/>
      <c r="IF1141"/>
      <c r="IG1141"/>
      <c r="IH1141"/>
      <c r="II1141"/>
      <c r="IJ1141"/>
      <c r="IK1141"/>
      <c r="IL1141"/>
      <c r="IM1141"/>
      <c r="IN1141"/>
      <c r="IO1141"/>
      <c r="IP1141"/>
      <c r="IQ1141"/>
      <c r="IR1141"/>
      <c r="IS1141"/>
      <c r="IT1141"/>
      <c r="IU1141"/>
      <c r="IV1141"/>
    </row>
    <row r="1142" spans="1:256" s="43" customFormat="1" ht="15" customHeight="1">
      <c r="A1142" s="144" t="s">
        <v>575</v>
      </c>
      <c r="B1142" s="141">
        <v>41089</v>
      </c>
      <c r="C1142" s="142" t="s">
        <v>576</v>
      </c>
      <c r="D1142" s="12" t="s">
        <v>0</v>
      </c>
      <c r="E1142" s="12" t="s">
        <v>65</v>
      </c>
      <c r="F1142" s="12">
        <v>0</v>
      </c>
      <c r="G1142" s="59">
        <v>0</v>
      </c>
      <c r="H1142" s="59">
        <v>0</v>
      </c>
      <c r="I1142" s="110" t="s">
        <v>63</v>
      </c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  <c r="EH1142"/>
      <c r="EI1142"/>
      <c r="EJ1142"/>
      <c r="EK1142"/>
      <c r="EL1142"/>
      <c r="EM1142"/>
      <c r="EN1142"/>
      <c r="EO1142"/>
      <c r="EP1142"/>
      <c r="EQ1142"/>
      <c r="ER1142"/>
      <c r="ES1142"/>
      <c r="ET1142"/>
      <c r="EU1142"/>
      <c r="EV1142"/>
      <c r="EW1142"/>
      <c r="EX1142"/>
      <c r="EY1142"/>
      <c r="EZ1142"/>
      <c r="FA1142"/>
      <c r="FB1142"/>
      <c r="FC1142"/>
      <c r="FD1142"/>
      <c r="FE1142"/>
      <c r="FF1142"/>
      <c r="FG1142"/>
      <c r="FH1142"/>
      <c r="FI1142"/>
      <c r="FJ1142"/>
      <c r="FK1142"/>
      <c r="FL1142"/>
      <c r="FM1142"/>
      <c r="FN1142"/>
      <c r="FO1142"/>
      <c r="FP1142"/>
      <c r="FQ1142"/>
      <c r="FR1142"/>
      <c r="FS1142"/>
      <c r="FT1142"/>
      <c r="FU1142"/>
      <c r="FV1142"/>
      <c r="FW1142"/>
      <c r="FX1142"/>
      <c r="FY1142"/>
      <c r="FZ1142"/>
      <c r="GA1142"/>
      <c r="GB1142"/>
      <c r="GC1142"/>
      <c r="GD1142"/>
      <c r="GE1142"/>
      <c r="GF1142"/>
      <c r="GG1142"/>
      <c r="GH1142"/>
      <c r="GI1142"/>
      <c r="GJ1142"/>
      <c r="GK1142"/>
      <c r="GL1142"/>
      <c r="GM1142"/>
      <c r="GN1142"/>
      <c r="GO1142"/>
      <c r="GP1142"/>
      <c r="GQ1142"/>
      <c r="GR1142"/>
      <c r="GS1142"/>
      <c r="GT1142"/>
      <c r="GU1142"/>
      <c r="GV1142"/>
      <c r="GW1142"/>
      <c r="GX1142"/>
      <c r="GY1142"/>
      <c r="GZ1142"/>
      <c r="HA1142"/>
      <c r="HB1142"/>
      <c r="HC1142"/>
      <c r="HD1142"/>
      <c r="HE1142"/>
      <c r="HF1142"/>
      <c r="HG1142"/>
      <c r="HH1142"/>
      <c r="HI1142"/>
      <c r="HJ1142"/>
      <c r="HK1142"/>
      <c r="HL1142"/>
      <c r="HM1142"/>
      <c r="HN1142"/>
      <c r="HO1142"/>
      <c r="HP1142"/>
      <c r="HQ1142"/>
      <c r="HR1142"/>
      <c r="HS1142"/>
      <c r="HT1142"/>
      <c r="HU1142"/>
      <c r="HV1142"/>
      <c r="HW1142"/>
      <c r="HX1142"/>
      <c r="HY1142"/>
      <c r="HZ1142"/>
      <c r="IA1142"/>
      <c r="IB1142"/>
      <c r="IC1142"/>
      <c r="ID1142"/>
      <c r="IE1142"/>
      <c r="IF1142"/>
      <c r="IG1142"/>
      <c r="IH1142"/>
      <c r="II1142"/>
      <c r="IJ1142"/>
      <c r="IK1142"/>
      <c r="IL1142"/>
      <c r="IM1142"/>
      <c r="IN1142"/>
      <c r="IO1142"/>
      <c r="IP1142"/>
      <c r="IQ1142"/>
      <c r="IR1142"/>
      <c r="IS1142"/>
      <c r="IT1142"/>
      <c r="IU1142"/>
      <c r="IV1142"/>
    </row>
    <row r="1143" spans="1:9" ht="12.75">
      <c r="A1143" s="357" t="s">
        <v>383</v>
      </c>
      <c r="B1143" s="141">
        <v>41089</v>
      </c>
      <c r="C1143" s="142" t="s">
        <v>288</v>
      </c>
      <c r="D1143" s="12" t="s">
        <v>0</v>
      </c>
      <c r="E1143" s="12" t="s">
        <v>65</v>
      </c>
      <c r="F1143" s="12">
        <v>0</v>
      </c>
      <c r="G1143" s="59">
        <v>0</v>
      </c>
      <c r="H1143" s="59">
        <v>0</v>
      </c>
      <c r="I1143" s="110" t="s">
        <v>63</v>
      </c>
    </row>
    <row r="1144" spans="1:9" ht="12.75">
      <c r="A1144" s="484" t="s">
        <v>577</v>
      </c>
      <c r="B1144" s="485">
        <v>41089</v>
      </c>
      <c r="C1144" s="410" t="s">
        <v>464</v>
      </c>
      <c r="D1144" s="392" t="s">
        <v>0</v>
      </c>
      <c r="E1144" s="392" t="s">
        <v>65</v>
      </c>
      <c r="F1144" s="392">
        <v>0</v>
      </c>
      <c r="G1144" s="486">
        <v>0</v>
      </c>
      <c r="H1144" s="486">
        <v>0</v>
      </c>
      <c r="I1144" s="401" t="s">
        <v>578</v>
      </c>
    </row>
    <row r="1145" spans="1:9" ht="12.75">
      <c r="A1145" s="357" t="s">
        <v>157</v>
      </c>
      <c r="B1145" s="141">
        <v>41094</v>
      </c>
      <c r="C1145" s="142" t="s">
        <v>288</v>
      </c>
      <c r="D1145" s="3" t="s">
        <v>0</v>
      </c>
      <c r="E1145" s="3" t="s">
        <v>65</v>
      </c>
      <c r="F1145" s="3">
        <v>0</v>
      </c>
      <c r="G1145" s="3">
        <v>0</v>
      </c>
      <c r="H1145" s="3">
        <v>0</v>
      </c>
      <c r="I1145" s="480" t="s">
        <v>63</v>
      </c>
    </row>
    <row r="1146" spans="1:9" ht="12.75">
      <c r="A1146" s="357" t="s">
        <v>579</v>
      </c>
      <c r="B1146" s="297">
        <v>41100</v>
      </c>
      <c r="C1146" s="142" t="s">
        <v>451</v>
      </c>
      <c r="D1146" s="3" t="s">
        <v>0</v>
      </c>
      <c r="E1146" s="3" t="s">
        <v>65</v>
      </c>
      <c r="F1146" s="3">
        <v>0</v>
      </c>
      <c r="G1146" s="3">
        <v>0</v>
      </c>
      <c r="H1146" s="3">
        <v>0</v>
      </c>
      <c r="I1146" s="480" t="s">
        <v>63</v>
      </c>
    </row>
    <row r="1147" spans="1:9" ht="12.75">
      <c r="A1147" s="495" t="s">
        <v>581</v>
      </c>
      <c r="B1147" s="17">
        <v>41104</v>
      </c>
      <c r="C1147" s="490" t="s">
        <v>27</v>
      </c>
      <c r="D1147" s="492" t="s">
        <v>0</v>
      </c>
      <c r="E1147" s="492" t="s">
        <v>65</v>
      </c>
      <c r="F1147" s="3">
        <v>0</v>
      </c>
      <c r="G1147" s="496">
        <v>0</v>
      </c>
      <c r="H1147" s="496">
        <v>0</v>
      </c>
      <c r="I1147" s="491" t="s">
        <v>63</v>
      </c>
    </row>
    <row r="1148" spans="1:9" ht="12.75">
      <c r="A1148" s="362" t="s">
        <v>581</v>
      </c>
      <c r="B1148" s="17">
        <v>41141</v>
      </c>
      <c r="C1148" s="127" t="s">
        <v>27</v>
      </c>
      <c r="D1148" s="492" t="s">
        <v>0</v>
      </c>
      <c r="E1148" s="492" t="s">
        <v>65</v>
      </c>
      <c r="F1148" s="3">
        <v>0</v>
      </c>
      <c r="G1148" s="497"/>
      <c r="H1148" s="497"/>
      <c r="I1148" s="491" t="s">
        <v>63</v>
      </c>
    </row>
    <row r="1149" spans="1:9" ht="12.75">
      <c r="A1149" s="357" t="s">
        <v>580</v>
      </c>
      <c r="B1149" s="141">
        <v>41106</v>
      </c>
      <c r="C1149" s="142" t="s">
        <v>398</v>
      </c>
      <c r="D1149" s="492" t="s">
        <v>0</v>
      </c>
      <c r="E1149" s="492" t="s">
        <v>65</v>
      </c>
      <c r="F1149" s="3">
        <v>0</v>
      </c>
      <c r="G1149" s="3">
        <v>0</v>
      </c>
      <c r="H1149" s="3">
        <v>0</v>
      </c>
      <c r="I1149" s="491" t="s">
        <v>63</v>
      </c>
    </row>
    <row r="1150" spans="1:9" ht="12.75">
      <c r="A1150" s="361" t="s">
        <v>582</v>
      </c>
      <c r="B1150" s="598">
        <v>41107</v>
      </c>
      <c r="C1150" s="127" t="s">
        <v>559</v>
      </c>
      <c r="D1150" s="492" t="s">
        <v>0</v>
      </c>
      <c r="E1150" s="492" t="s">
        <v>65</v>
      </c>
      <c r="F1150" s="3">
        <v>0</v>
      </c>
      <c r="G1150" s="3">
        <v>0</v>
      </c>
      <c r="H1150" s="3">
        <v>0</v>
      </c>
      <c r="I1150" s="480" t="s">
        <v>587</v>
      </c>
    </row>
    <row r="1151" spans="1:9" ht="15" customHeight="1">
      <c r="A1151" s="361" t="s">
        <v>586</v>
      </c>
      <c r="B1151" s="36">
        <v>41113</v>
      </c>
      <c r="C1151" s="127" t="s">
        <v>464</v>
      </c>
      <c r="D1151" s="3" t="s">
        <v>0</v>
      </c>
      <c r="E1151" s="3" t="s">
        <v>65</v>
      </c>
      <c r="F1151" s="3">
        <v>0</v>
      </c>
      <c r="G1151" s="3">
        <v>0</v>
      </c>
      <c r="H1151" s="3">
        <v>0</v>
      </c>
      <c r="I1151" s="480" t="s">
        <v>63</v>
      </c>
    </row>
    <row r="1152" spans="1:9" ht="15" customHeight="1">
      <c r="A1152" s="361" t="s">
        <v>585</v>
      </c>
      <c r="B1152" s="36">
        <v>41115</v>
      </c>
      <c r="C1152" s="127" t="s">
        <v>288</v>
      </c>
      <c r="D1152" s="3" t="s">
        <v>0</v>
      </c>
      <c r="E1152" s="3" t="s">
        <v>65</v>
      </c>
      <c r="F1152" s="3">
        <v>0</v>
      </c>
      <c r="G1152" s="3">
        <v>0</v>
      </c>
      <c r="H1152" s="3">
        <v>0</v>
      </c>
      <c r="I1152" s="480" t="s">
        <v>63</v>
      </c>
    </row>
    <row r="1153" spans="1:9" ht="15" customHeight="1">
      <c r="A1153" s="361" t="s">
        <v>588</v>
      </c>
      <c r="B1153" s="36">
        <v>41117</v>
      </c>
      <c r="C1153" s="127" t="s">
        <v>288</v>
      </c>
      <c r="D1153" s="3" t="s">
        <v>0</v>
      </c>
      <c r="E1153" s="3" t="s">
        <v>65</v>
      </c>
      <c r="F1153" s="3">
        <v>0</v>
      </c>
      <c r="G1153" s="3">
        <v>0</v>
      </c>
      <c r="H1153" s="3">
        <v>0</v>
      </c>
      <c r="I1153" s="480" t="s">
        <v>63</v>
      </c>
    </row>
    <row r="1154" spans="1:9" ht="15" customHeight="1">
      <c r="A1154" s="361" t="s">
        <v>589</v>
      </c>
      <c r="B1154" s="36">
        <v>41119</v>
      </c>
      <c r="C1154" s="323" t="s">
        <v>27</v>
      </c>
      <c r="D1154" s="3" t="s">
        <v>0</v>
      </c>
      <c r="E1154" s="3" t="s">
        <v>65</v>
      </c>
      <c r="F1154" s="3">
        <v>0</v>
      </c>
      <c r="G1154" s="3">
        <v>0</v>
      </c>
      <c r="H1154" s="3">
        <v>0</v>
      </c>
      <c r="I1154" s="480" t="s">
        <v>63</v>
      </c>
    </row>
    <row r="1155" spans="1:9" ht="15" customHeight="1">
      <c r="A1155" s="361" t="s">
        <v>590</v>
      </c>
      <c r="B1155" s="36">
        <v>41120</v>
      </c>
      <c r="C1155" s="127" t="s">
        <v>464</v>
      </c>
      <c r="D1155" s="3" t="s">
        <v>0</v>
      </c>
      <c r="E1155" s="3" t="s">
        <v>65</v>
      </c>
      <c r="F1155" s="3">
        <v>0</v>
      </c>
      <c r="G1155" s="3">
        <v>0</v>
      </c>
      <c r="H1155" s="3">
        <v>0</v>
      </c>
      <c r="I1155" s="480" t="s">
        <v>63</v>
      </c>
    </row>
    <row r="1156" spans="1:9" ht="15" customHeight="1">
      <c r="A1156" s="361" t="s">
        <v>591</v>
      </c>
      <c r="B1156" s="36">
        <v>41122</v>
      </c>
      <c r="C1156" s="127" t="s">
        <v>288</v>
      </c>
      <c r="D1156" s="3" t="s">
        <v>0</v>
      </c>
      <c r="E1156" s="3" t="s">
        <v>65</v>
      </c>
      <c r="F1156" s="3">
        <v>0</v>
      </c>
      <c r="G1156" s="3">
        <v>0</v>
      </c>
      <c r="H1156" s="3">
        <v>0</v>
      </c>
      <c r="I1156" s="480" t="s">
        <v>63</v>
      </c>
    </row>
    <row r="1157" spans="1:9" ht="15" customHeight="1">
      <c r="A1157" s="361" t="s">
        <v>592</v>
      </c>
      <c r="B1157" s="36">
        <v>41126</v>
      </c>
      <c r="C1157" s="323" t="s">
        <v>27</v>
      </c>
      <c r="D1157" s="3" t="s">
        <v>0</v>
      </c>
      <c r="E1157" s="3" t="s">
        <v>65</v>
      </c>
      <c r="F1157" s="3">
        <v>0</v>
      </c>
      <c r="G1157" s="3">
        <v>0</v>
      </c>
      <c r="H1157" s="3">
        <v>0</v>
      </c>
      <c r="I1157" s="480" t="s">
        <v>63</v>
      </c>
    </row>
    <row r="1158" spans="1:9" ht="15" customHeight="1">
      <c r="A1158" s="361" t="s">
        <v>593</v>
      </c>
      <c r="B1158" s="36">
        <v>41126</v>
      </c>
      <c r="C1158" s="323" t="s">
        <v>54</v>
      </c>
      <c r="D1158" s="3" t="s">
        <v>0</v>
      </c>
      <c r="E1158" s="3" t="s">
        <v>65</v>
      </c>
      <c r="F1158" s="3">
        <v>0</v>
      </c>
      <c r="G1158" s="3">
        <v>0</v>
      </c>
      <c r="H1158" s="3">
        <v>0</v>
      </c>
      <c r="I1158" s="480" t="s">
        <v>63</v>
      </c>
    </row>
    <row r="1159" spans="1:9" ht="15" customHeight="1">
      <c r="A1159" s="361" t="s">
        <v>594</v>
      </c>
      <c r="B1159" s="36">
        <v>41128</v>
      </c>
      <c r="C1159" s="323" t="s">
        <v>288</v>
      </c>
      <c r="D1159" s="3" t="s">
        <v>0</v>
      </c>
      <c r="E1159" s="3" t="s">
        <v>65</v>
      </c>
      <c r="F1159" s="3">
        <v>0</v>
      </c>
      <c r="G1159" s="3">
        <v>0</v>
      </c>
      <c r="H1159" s="3">
        <v>0</v>
      </c>
      <c r="I1159" s="480" t="s">
        <v>63</v>
      </c>
    </row>
    <row r="1160" spans="1:9" ht="12.75">
      <c r="A1160" s="361" t="s">
        <v>597</v>
      </c>
      <c r="B1160" s="36">
        <v>41129</v>
      </c>
      <c r="C1160" s="127" t="s">
        <v>288</v>
      </c>
      <c r="D1160" s="3" t="s">
        <v>0</v>
      </c>
      <c r="E1160" s="3" t="s">
        <v>65</v>
      </c>
      <c r="F1160" s="3">
        <v>0</v>
      </c>
      <c r="G1160" s="3">
        <v>0</v>
      </c>
      <c r="H1160" s="3">
        <v>0</v>
      </c>
      <c r="I1160" s="480" t="s">
        <v>63</v>
      </c>
    </row>
    <row r="1161" spans="1:9" ht="12.75">
      <c r="A1161" s="361" t="s">
        <v>455</v>
      </c>
      <c r="B1161" s="36">
        <v>41129</v>
      </c>
      <c r="C1161" s="183" t="s">
        <v>398</v>
      </c>
      <c r="D1161" s="3" t="s">
        <v>0</v>
      </c>
      <c r="E1161" s="3" t="s">
        <v>65</v>
      </c>
      <c r="F1161" s="3">
        <v>0</v>
      </c>
      <c r="G1161" s="3">
        <v>0</v>
      </c>
      <c r="H1161" s="3">
        <v>0</v>
      </c>
      <c r="I1161" s="480" t="s">
        <v>63</v>
      </c>
    </row>
    <row r="1162" spans="1:9" ht="12.75">
      <c r="A1162" s="361" t="s">
        <v>598</v>
      </c>
      <c r="B1162" s="36">
        <v>41132</v>
      </c>
      <c r="C1162" s="127" t="s">
        <v>288</v>
      </c>
      <c r="D1162" s="3" t="s">
        <v>0</v>
      </c>
      <c r="E1162" s="3" t="s">
        <v>65</v>
      </c>
      <c r="F1162" s="3">
        <v>0</v>
      </c>
      <c r="G1162" s="3">
        <v>0</v>
      </c>
      <c r="H1162" s="3">
        <v>0</v>
      </c>
      <c r="I1162" s="480" t="s">
        <v>63</v>
      </c>
    </row>
    <row r="1163" spans="1:9" ht="15" customHeight="1">
      <c r="A1163" s="361" t="s">
        <v>599</v>
      </c>
      <c r="B1163" s="36">
        <v>41132</v>
      </c>
      <c r="C1163" s="183" t="s">
        <v>398</v>
      </c>
      <c r="D1163" s="3" t="s">
        <v>0</v>
      </c>
      <c r="E1163" s="3" t="s">
        <v>65</v>
      </c>
      <c r="F1163" s="3">
        <v>0</v>
      </c>
      <c r="G1163" s="3">
        <v>0</v>
      </c>
      <c r="H1163" s="3">
        <v>0</v>
      </c>
      <c r="I1163" s="480" t="s">
        <v>63</v>
      </c>
    </row>
    <row r="1164" spans="1:9" ht="12.75">
      <c r="A1164" s="361" t="s">
        <v>600</v>
      </c>
      <c r="B1164" s="36">
        <v>41136</v>
      </c>
      <c r="C1164" s="323" t="s">
        <v>27</v>
      </c>
      <c r="D1164" s="3" t="s">
        <v>0</v>
      </c>
      <c r="E1164" s="3" t="s">
        <v>65</v>
      </c>
      <c r="F1164" s="3">
        <v>0</v>
      </c>
      <c r="G1164" s="3">
        <v>0</v>
      </c>
      <c r="H1164" s="3">
        <v>0</v>
      </c>
      <c r="I1164" s="480" t="s">
        <v>63</v>
      </c>
    </row>
    <row r="1165" spans="1:9" ht="12.75">
      <c r="A1165" s="361" t="s">
        <v>596</v>
      </c>
      <c r="B1165" s="36">
        <v>41136</v>
      </c>
      <c r="C1165" s="127" t="s">
        <v>556</v>
      </c>
      <c r="D1165" s="3" t="s">
        <v>0</v>
      </c>
      <c r="E1165" s="3" t="s">
        <v>65</v>
      </c>
      <c r="F1165" s="3">
        <v>0</v>
      </c>
      <c r="G1165" s="3">
        <v>0</v>
      </c>
      <c r="H1165" s="3">
        <v>0</v>
      </c>
      <c r="I1165" s="480" t="s">
        <v>63</v>
      </c>
    </row>
    <row r="1166" spans="1:9" ht="12.75">
      <c r="A1166" s="361" t="s">
        <v>595</v>
      </c>
      <c r="B1166" s="36">
        <v>41136</v>
      </c>
      <c r="C1166" s="127" t="s">
        <v>288</v>
      </c>
      <c r="D1166" s="3" t="s">
        <v>0</v>
      </c>
      <c r="E1166" s="3" t="s">
        <v>65</v>
      </c>
      <c r="F1166" s="3">
        <v>0</v>
      </c>
      <c r="G1166" s="3">
        <v>0</v>
      </c>
      <c r="H1166" s="3">
        <v>0</v>
      </c>
      <c r="I1166" s="480" t="s">
        <v>63</v>
      </c>
    </row>
    <row r="1167" spans="1:9" ht="15" customHeight="1">
      <c r="A1167" s="481" t="s">
        <v>601</v>
      </c>
      <c r="B1167" s="493">
        <v>41143</v>
      </c>
      <c r="C1167" s="477" t="s">
        <v>525</v>
      </c>
      <c r="D1167" s="3"/>
      <c r="E1167" s="3"/>
      <c r="F1167" s="3"/>
      <c r="G1167" s="3"/>
      <c r="H1167" s="3"/>
      <c r="I1167" s="480"/>
    </row>
    <row r="1168" spans="7:8" ht="12.75">
      <c r="G1168" s="94"/>
      <c r="H1168" s="94"/>
    </row>
    <row r="1169" spans="7:8" ht="12.75">
      <c r="G1169" s="94"/>
      <c r="H1169" s="94"/>
    </row>
    <row r="1170" spans="7:8" ht="12.75">
      <c r="G1170" s="94"/>
      <c r="H1170" s="94"/>
    </row>
    <row r="1171" spans="7:8" ht="12.75">
      <c r="G1171" s="94"/>
      <c r="H1171" s="94"/>
    </row>
    <row r="1172" spans="7:8" ht="12.75">
      <c r="G1172" s="94"/>
      <c r="H1172" s="94"/>
    </row>
    <row r="1173" spans="7:8" ht="12.75">
      <c r="G1173" s="94"/>
      <c r="H1173" s="94"/>
    </row>
    <row r="1174" spans="7:8" ht="12.75">
      <c r="G1174" s="94"/>
      <c r="H1174" s="94"/>
    </row>
    <row r="1175" spans="7:8" ht="12.75">
      <c r="G1175" s="94"/>
      <c r="H1175" s="94"/>
    </row>
    <row r="1176" spans="7:8" ht="12.75">
      <c r="G1176" s="94"/>
      <c r="H1176" s="94"/>
    </row>
    <row r="1177" spans="7:8" ht="12.75">
      <c r="G1177" s="94"/>
      <c r="H1177" s="94"/>
    </row>
    <row r="1178" spans="7:8" ht="12.75">
      <c r="G1178" s="94"/>
      <c r="H1178" s="94"/>
    </row>
    <row r="1179" spans="7:8" ht="12.75">
      <c r="G1179" s="94"/>
      <c r="H1179" s="94"/>
    </row>
    <row r="1180" spans="7:8" ht="12.75">
      <c r="G1180" s="94"/>
      <c r="H1180" s="94"/>
    </row>
    <row r="1181" spans="7:8" ht="12.75">
      <c r="G1181" s="94"/>
      <c r="H1181" s="94"/>
    </row>
    <row r="1182" spans="7:8" ht="12.75">
      <c r="G1182" s="94"/>
      <c r="H1182" s="94"/>
    </row>
    <row r="1183" spans="7:8" ht="12.75">
      <c r="G1183" s="94"/>
      <c r="H1183" s="94"/>
    </row>
    <row r="1184" spans="7:8" ht="12.75">
      <c r="G1184" s="94"/>
      <c r="H1184" s="94"/>
    </row>
    <row r="1185" spans="7:8" ht="12.75">
      <c r="G1185" s="94"/>
      <c r="H1185" s="94"/>
    </row>
    <row r="1186" spans="7:8" ht="12.75">
      <c r="G1186" s="94"/>
      <c r="H1186" s="94"/>
    </row>
    <row r="1187" spans="7:8" ht="12.75">
      <c r="G1187" s="94"/>
      <c r="H1187" s="94"/>
    </row>
    <row r="1188" spans="7:8" ht="12.75">
      <c r="G1188" s="94"/>
      <c r="H1188" s="94"/>
    </row>
    <row r="1189" spans="7:8" ht="12.75">
      <c r="G1189" s="94"/>
      <c r="H1189" s="94"/>
    </row>
    <row r="1190" spans="7:8" ht="12.75">
      <c r="G1190" s="94"/>
      <c r="H1190" s="94"/>
    </row>
    <row r="1191" spans="7:8" ht="12.75">
      <c r="G1191" s="94"/>
      <c r="H1191" s="94"/>
    </row>
    <row r="1192" spans="7:8" ht="12.75">
      <c r="G1192" s="94"/>
      <c r="H1192" s="94"/>
    </row>
    <row r="1193" spans="7:8" ht="12.75">
      <c r="G1193" s="94"/>
      <c r="H1193" s="94"/>
    </row>
    <row r="1194" spans="7:8" ht="12.75">
      <c r="G1194" s="94"/>
      <c r="H1194" s="94"/>
    </row>
    <row r="1195" spans="7:8" ht="12.75">
      <c r="G1195" s="94"/>
      <c r="H1195" s="94"/>
    </row>
    <row r="1196" spans="7:8" ht="12.75">
      <c r="G1196" s="94"/>
      <c r="H1196" s="94"/>
    </row>
    <row r="1197" spans="7:8" ht="12.75">
      <c r="G1197" s="94"/>
      <c r="H1197" s="94"/>
    </row>
    <row r="1198" spans="7:8" ht="12.75">
      <c r="G1198" s="94"/>
      <c r="H1198" s="94"/>
    </row>
    <row r="1199" spans="7:8" ht="12.75">
      <c r="G1199" s="94"/>
      <c r="H1199" s="94"/>
    </row>
    <row r="1200" spans="7:8" ht="12.75">
      <c r="G1200" s="94"/>
      <c r="H1200" s="94"/>
    </row>
    <row r="1201" spans="7:8" ht="12.75">
      <c r="G1201" s="94"/>
      <c r="H1201" s="94"/>
    </row>
    <row r="1202" spans="7:8" ht="12.75">
      <c r="G1202" s="94"/>
      <c r="H1202" s="94"/>
    </row>
    <row r="1203" spans="7:8" ht="12.75">
      <c r="G1203" s="94"/>
      <c r="H1203" s="94"/>
    </row>
    <row r="1204" spans="7:8" ht="12.75">
      <c r="G1204" s="94"/>
      <c r="H1204" s="94"/>
    </row>
    <row r="1205" spans="7:8" ht="12.75">
      <c r="G1205" s="94"/>
      <c r="H1205" s="94"/>
    </row>
    <row r="1206" spans="7:8" ht="12.75">
      <c r="G1206" s="94"/>
      <c r="H1206" s="94"/>
    </row>
    <row r="1207" spans="7:8" ht="12.75">
      <c r="G1207" s="94"/>
      <c r="H1207" s="94"/>
    </row>
    <row r="1208" spans="7:8" ht="12.75">
      <c r="G1208" s="94"/>
      <c r="H1208" s="94"/>
    </row>
    <row r="1209" spans="7:8" ht="12.75">
      <c r="G1209" s="94"/>
      <c r="H1209" s="94"/>
    </row>
    <row r="1210" spans="7:8" ht="12.75">
      <c r="G1210" s="94"/>
      <c r="H1210" s="94"/>
    </row>
    <row r="1211" spans="7:8" ht="12.75">
      <c r="G1211" s="94"/>
      <c r="H1211" s="94"/>
    </row>
    <row r="1212" spans="7:8" ht="12.75">
      <c r="G1212" s="94"/>
      <c r="H1212" s="94"/>
    </row>
    <row r="1213" spans="7:8" ht="12.75">
      <c r="G1213" s="94"/>
      <c r="H1213" s="94"/>
    </row>
    <row r="1214" spans="7:8" ht="12.75">
      <c r="G1214" s="94"/>
      <c r="H1214" s="94"/>
    </row>
    <row r="1215" spans="7:8" ht="12.75">
      <c r="G1215" s="94"/>
      <c r="H1215" s="94"/>
    </row>
    <row r="1216" spans="7:8" ht="12.75">
      <c r="G1216" s="94"/>
      <c r="H1216" s="94"/>
    </row>
    <row r="1217" spans="7:8" ht="12.75">
      <c r="G1217" s="94"/>
      <c r="H1217" s="94"/>
    </row>
    <row r="1218" spans="7:8" ht="12.75">
      <c r="G1218" s="94"/>
      <c r="H1218" s="94"/>
    </row>
    <row r="1219" spans="7:8" ht="12.75">
      <c r="G1219" s="94"/>
      <c r="H1219" s="94"/>
    </row>
    <row r="1220" spans="7:8" ht="12.75">
      <c r="G1220" s="94"/>
      <c r="H1220" s="94"/>
    </row>
    <row r="1221" spans="7:8" ht="12.75">
      <c r="G1221" s="94"/>
      <c r="H1221" s="94"/>
    </row>
    <row r="1222" spans="7:8" ht="12.75">
      <c r="G1222" s="94"/>
      <c r="H1222" s="94"/>
    </row>
    <row r="1223" spans="7:8" ht="12.75">
      <c r="G1223" s="94"/>
      <c r="H1223" s="94"/>
    </row>
    <row r="1224" spans="7:8" ht="12.75">
      <c r="G1224" s="94"/>
      <c r="H1224" s="94"/>
    </row>
    <row r="1225" spans="7:8" ht="12.75">
      <c r="G1225" s="94"/>
      <c r="H1225" s="94"/>
    </row>
    <row r="1226" spans="7:8" ht="12.75">
      <c r="G1226" s="94"/>
      <c r="H1226" s="94"/>
    </row>
    <row r="1227" spans="7:8" ht="12.75">
      <c r="G1227" s="94"/>
      <c r="H1227" s="94"/>
    </row>
    <row r="1228" spans="7:8" ht="12.75">
      <c r="G1228" s="94"/>
      <c r="H1228" s="94"/>
    </row>
    <row r="1229" spans="7:8" ht="12.75">
      <c r="G1229" s="94"/>
      <c r="H1229" s="94"/>
    </row>
    <row r="1230" spans="7:8" ht="12.75">
      <c r="G1230" s="94"/>
      <c r="H1230" s="94"/>
    </row>
    <row r="1231" spans="7:8" ht="12.75">
      <c r="G1231" s="94"/>
      <c r="H1231" s="94"/>
    </row>
    <row r="1232" spans="7:8" ht="12.75">
      <c r="G1232" s="94"/>
      <c r="H1232" s="94"/>
    </row>
    <row r="1233" spans="7:8" ht="12.75">
      <c r="G1233" s="94"/>
      <c r="H1233" s="94"/>
    </row>
    <row r="1234" spans="7:8" ht="12.75">
      <c r="G1234" s="94"/>
      <c r="H1234" s="94"/>
    </row>
    <row r="1235" spans="7:8" ht="12.75">
      <c r="G1235" s="94"/>
      <c r="H1235" s="94"/>
    </row>
    <row r="1236" spans="7:8" ht="12.75">
      <c r="G1236" s="94"/>
      <c r="H1236" s="94"/>
    </row>
    <row r="1237" spans="7:8" ht="12.75">
      <c r="G1237" s="94"/>
      <c r="H1237" s="94"/>
    </row>
    <row r="1238" spans="7:8" ht="12.75">
      <c r="G1238" s="94"/>
      <c r="H1238" s="94"/>
    </row>
    <row r="1239" spans="7:8" ht="12.75">
      <c r="G1239" s="94"/>
      <c r="H1239" s="94"/>
    </row>
    <row r="1240" spans="7:8" ht="12.75">
      <c r="G1240" s="94"/>
      <c r="H1240" s="94"/>
    </row>
    <row r="1241" spans="7:8" ht="12.75">
      <c r="G1241" s="94"/>
      <c r="H1241" s="94"/>
    </row>
    <row r="1242" spans="7:8" ht="12.75">
      <c r="G1242" s="94"/>
      <c r="H1242" s="94"/>
    </row>
    <row r="1243" spans="7:8" ht="12.75">
      <c r="G1243" s="94"/>
      <c r="H1243" s="94"/>
    </row>
    <row r="1244" spans="7:8" ht="12.75">
      <c r="G1244" s="94"/>
      <c r="H1244" s="94"/>
    </row>
    <row r="1245" spans="7:8" ht="12.75">
      <c r="G1245" s="94"/>
      <c r="H1245" s="94"/>
    </row>
    <row r="1246" spans="7:8" ht="12.75">
      <c r="G1246" s="94"/>
      <c r="H1246" s="94"/>
    </row>
    <row r="1247" spans="7:8" ht="12.75">
      <c r="G1247" s="94"/>
      <c r="H1247" s="94"/>
    </row>
    <row r="1248" spans="7:8" ht="12.75">
      <c r="G1248" s="94"/>
      <c r="H1248" s="94"/>
    </row>
    <row r="1249" spans="7:8" ht="12.75">
      <c r="G1249" s="94"/>
      <c r="H1249" s="94"/>
    </row>
    <row r="1250" spans="7:8" ht="12.75">
      <c r="G1250" s="94"/>
      <c r="H1250" s="94"/>
    </row>
    <row r="1251" spans="7:8" ht="12.75">
      <c r="G1251" s="94"/>
      <c r="H1251" s="94"/>
    </row>
    <row r="1252" spans="7:8" ht="12.75">
      <c r="G1252" s="94"/>
      <c r="H1252" s="94"/>
    </row>
    <row r="1253" spans="7:8" ht="12.75">
      <c r="G1253" s="94"/>
      <c r="H1253" s="94"/>
    </row>
    <row r="1254" spans="7:8" ht="12.75">
      <c r="G1254" s="94"/>
      <c r="H1254" s="94"/>
    </row>
    <row r="1255" spans="7:8" ht="12.75">
      <c r="G1255" s="94"/>
      <c r="H1255" s="94"/>
    </row>
    <row r="1256" spans="7:8" ht="12.75">
      <c r="G1256" s="94"/>
      <c r="H1256" s="94"/>
    </row>
    <row r="1257" spans="7:8" ht="12.75">
      <c r="G1257" s="94"/>
      <c r="H1257" s="94"/>
    </row>
    <row r="1258" spans="7:8" ht="12.75">
      <c r="G1258" s="94"/>
      <c r="H1258" s="94"/>
    </row>
    <row r="1259" spans="7:8" ht="12.75">
      <c r="G1259" s="94"/>
      <c r="H1259" s="94"/>
    </row>
    <row r="1260" spans="7:8" ht="12.75">
      <c r="G1260" s="94"/>
      <c r="H1260" s="94"/>
    </row>
    <row r="1261" spans="7:8" ht="12.75">
      <c r="G1261" s="94"/>
      <c r="H1261" s="94"/>
    </row>
    <row r="1262" spans="7:8" ht="12.75">
      <c r="G1262" s="94"/>
      <c r="H1262" s="94"/>
    </row>
    <row r="1263" spans="7:8" ht="12.75">
      <c r="G1263" s="94"/>
      <c r="H1263" s="94"/>
    </row>
    <row r="1264" spans="7:8" ht="12.75">
      <c r="G1264" s="94"/>
      <c r="H1264" s="94"/>
    </row>
    <row r="1265" spans="7:8" ht="12.75">
      <c r="G1265" s="94"/>
      <c r="H1265" s="94"/>
    </row>
    <row r="1266" spans="7:8" ht="12.75">
      <c r="G1266" s="94"/>
      <c r="H1266" s="94"/>
    </row>
    <row r="1267" spans="7:8" ht="12.75">
      <c r="G1267" s="94"/>
      <c r="H1267" s="94"/>
    </row>
    <row r="1268" spans="7:8" ht="12.75">
      <c r="G1268" s="94"/>
      <c r="H1268" s="94"/>
    </row>
    <row r="1269" spans="7:8" ht="12.75">
      <c r="G1269" s="94"/>
      <c r="H1269" s="94"/>
    </row>
    <row r="1270" spans="7:8" ht="12.75">
      <c r="G1270" s="94"/>
      <c r="H1270" s="94"/>
    </row>
    <row r="1271" spans="7:8" ht="12.75">
      <c r="G1271" s="94"/>
      <c r="H1271" s="94"/>
    </row>
    <row r="1272" spans="7:8" ht="12.75">
      <c r="G1272" s="94"/>
      <c r="H1272" s="94"/>
    </row>
    <row r="1273" spans="7:8" ht="12.75">
      <c r="G1273" s="94"/>
      <c r="H1273" s="94"/>
    </row>
    <row r="1274" spans="7:8" ht="12.75">
      <c r="G1274" s="94"/>
      <c r="H1274" s="94"/>
    </row>
    <row r="1275" spans="7:8" ht="12.75">
      <c r="G1275" s="94"/>
      <c r="H1275" s="94"/>
    </row>
    <row r="1276" spans="7:8" ht="12.75">
      <c r="G1276" s="94"/>
      <c r="H1276" s="94"/>
    </row>
    <row r="1277" spans="7:8" ht="12.75">
      <c r="G1277" s="94"/>
      <c r="H1277" s="94"/>
    </row>
    <row r="1278" spans="7:8" ht="12.75">
      <c r="G1278" s="94"/>
      <c r="H1278" s="94"/>
    </row>
    <row r="1279" spans="7:8" ht="12.75">
      <c r="G1279" s="94"/>
      <c r="H1279" s="94"/>
    </row>
    <row r="1280" spans="7:8" ht="12.75">
      <c r="G1280" s="94"/>
      <c r="H1280" s="94"/>
    </row>
    <row r="1281" spans="7:8" ht="12.75">
      <c r="G1281" s="94"/>
      <c r="H1281" s="94"/>
    </row>
    <row r="1282" spans="7:8" ht="12.75">
      <c r="G1282" s="94"/>
      <c r="H1282" s="94"/>
    </row>
    <row r="1283" spans="7:8" ht="12.75">
      <c r="G1283" s="94"/>
      <c r="H1283" s="94"/>
    </row>
    <row r="1284" spans="7:8" ht="12.75">
      <c r="G1284" s="94"/>
      <c r="H1284" s="94"/>
    </row>
    <row r="1285" spans="7:8" ht="12.75">
      <c r="G1285" s="94"/>
      <c r="H1285" s="94"/>
    </row>
    <row r="1286" spans="7:8" ht="12.75">
      <c r="G1286" s="94"/>
      <c r="H1286" s="94"/>
    </row>
    <row r="1287" spans="7:8" ht="12.75">
      <c r="G1287" s="94"/>
      <c r="H1287" s="94"/>
    </row>
    <row r="1288" spans="7:8" ht="12.75">
      <c r="G1288" s="94"/>
      <c r="H1288" s="94"/>
    </row>
    <row r="1289" spans="7:8" ht="12.75">
      <c r="G1289" s="94"/>
      <c r="H1289" s="94"/>
    </row>
    <row r="1290" spans="7:8" ht="12.75">
      <c r="G1290" s="94"/>
      <c r="H1290" s="94"/>
    </row>
    <row r="1291" spans="7:8" ht="12.75">
      <c r="G1291" s="94"/>
      <c r="H1291" s="94"/>
    </row>
    <row r="1292" spans="7:8" ht="12.75">
      <c r="G1292" s="94"/>
      <c r="H1292" s="94"/>
    </row>
    <row r="1293" spans="7:8" ht="12.75">
      <c r="G1293" s="94"/>
      <c r="H1293" s="94"/>
    </row>
    <row r="1294" spans="7:8" ht="12.75">
      <c r="G1294" s="94"/>
      <c r="H1294" s="94"/>
    </row>
    <row r="1295" spans="7:8" ht="12.75">
      <c r="G1295" s="94"/>
      <c r="H1295" s="94"/>
    </row>
    <row r="1296" spans="7:8" ht="12.75">
      <c r="G1296" s="94"/>
      <c r="H1296" s="94"/>
    </row>
    <row r="1297" spans="7:8" ht="12.75">
      <c r="G1297" s="94"/>
      <c r="H1297" s="94"/>
    </row>
    <row r="1298" spans="7:8" ht="12.75">
      <c r="G1298" s="94"/>
      <c r="H1298" s="94"/>
    </row>
    <row r="1299" spans="7:8" ht="12.75">
      <c r="G1299" s="94"/>
      <c r="H1299" s="94"/>
    </row>
    <row r="1300" spans="7:8" ht="12.75">
      <c r="G1300" s="94"/>
      <c r="H1300" s="94"/>
    </row>
    <row r="1301" spans="7:8" ht="12.75">
      <c r="G1301" s="94"/>
      <c r="H1301" s="94"/>
    </row>
    <row r="1302" spans="7:8" ht="12.75">
      <c r="G1302" s="94"/>
      <c r="H1302" s="94"/>
    </row>
    <row r="1303" spans="7:8" ht="12.75">
      <c r="G1303" s="94"/>
      <c r="H1303" s="94"/>
    </row>
    <row r="1304" spans="7:8" ht="12.75">
      <c r="G1304" s="94"/>
      <c r="H1304" s="94"/>
    </row>
    <row r="1305" spans="7:8" ht="12.75">
      <c r="G1305" s="94"/>
      <c r="H1305" s="94"/>
    </row>
    <row r="1306" spans="7:8" ht="12.75">
      <c r="G1306" s="94"/>
      <c r="H1306" s="94"/>
    </row>
    <row r="1307" spans="7:8" ht="12.75">
      <c r="G1307" s="94"/>
      <c r="H1307" s="94"/>
    </row>
    <row r="1308" spans="7:8" ht="12.75">
      <c r="G1308" s="94"/>
      <c r="H1308" s="94"/>
    </row>
    <row r="1309" spans="7:8" ht="12.75">
      <c r="G1309" s="94"/>
      <c r="H1309" s="94"/>
    </row>
    <row r="1310" spans="7:8" ht="12.75">
      <c r="G1310" s="94"/>
      <c r="H1310" s="94"/>
    </row>
    <row r="1311" spans="7:8" ht="12.75">
      <c r="G1311" s="94"/>
      <c r="H1311" s="94"/>
    </row>
    <row r="1312" spans="7:8" ht="12.75">
      <c r="G1312" s="94"/>
      <c r="H1312" s="94"/>
    </row>
    <row r="1313" spans="7:8" ht="12.75">
      <c r="G1313" s="94"/>
      <c r="H1313" s="94"/>
    </row>
    <row r="1314" spans="7:8" ht="12.75">
      <c r="G1314" s="94"/>
      <c r="H1314" s="94"/>
    </row>
    <row r="1315" spans="7:8" ht="12.75">
      <c r="G1315" s="94"/>
      <c r="H1315" s="94"/>
    </row>
    <row r="1316" spans="7:8" ht="12.75">
      <c r="G1316" s="94"/>
      <c r="H1316" s="94"/>
    </row>
    <row r="1317" spans="7:8" ht="12.75">
      <c r="G1317" s="94"/>
      <c r="H1317" s="94"/>
    </row>
    <row r="1318" spans="7:8" ht="12.75">
      <c r="G1318" s="94"/>
      <c r="H1318" s="94"/>
    </row>
    <row r="1319" spans="7:8" ht="12.75">
      <c r="G1319" s="94"/>
      <c r="H1319" s="94"/>
    </row>
    <row r="1320" spans="7:8" ht="12.75">
      <c r="G1320" s="94"/>
      <c r="H1320" s="94"/>
    </row>
    <row r="1321" spans="7:8" ht="12.75">
      <c r="G1321" s="94"/>
      <c r="H1321" s="94"/>
    </row>
    <row r="1322" spans="7:8" ht="12.75">
      <c r="G1322" s="94"/>
      <c r="H1322" s="94"/>
    </row>
    <row r="1323" spans="7:8" ht="12.75">
      <c r="G1323" s="94"/>
      <c r="H1323" s="94"/>
    </row>
    <row r="1324" spans="7:8" ht="12.75">
      <c r="G1324" s="94"/>
      <c r="H1324" s="94"/>
    </row>
    <row r="1325" spans="7:8" ht="12.75">
      <c r="G1325" s="94"/>
      <c r="H1325" s="94"/>
    </row>
    <row r="1326" spans="7:8" ht="12.75">
      <c r="G1326" s="94"/>
      <c r="H1326" s="94"/>
    </row>
    <row r="1327" spans="7:8" ht="12.75">
      <c r="G1327" s="94"/>
      <c r="H1327" s="94"/>
    </row>
    <row r="1328" spans="7:8" ht="12.75">
      <c r="G1328" s="94"/>
      <c r="H1328" s="94"/>
    </row>
    <row r="1329" spans="7:8" ht="12.75">
      <c r="G1329" s="94"/>
      <c r="H1329" s="94"/>
    </row>
    <row r="1330" spans="7:8" ht="12.75">
      <c r="G1330" s="94"/>
      <c r="H1330" s="94"/>
    </row>
    <row r="1331" spans="7:8" ht="12.75">
      <c r="G1331" s="94"/>
      <c r="H1331" s="94"/>
    </row>
    <row r="1332" spans="7:8" ht="12.75">
      <c r="G1332" s="94"/>
      <c r="H1332" s="94"/>
    </row>
    <row r="1333" spans="7:8" ht="12.75">
      <c r="G1333" s="94"/>
      <c r="H1333" s="94"/>
    </row>
    <row r="1334" spans="7:8" ht="12.75">
      <c r="G1334" s="94"/>
      <c r="H1334" s="94"/>
    </row>
    <row r="1335" spans="7:8" ht="12.75">
      <c r="G1335" s="94"/>
      <c r="H1335" s="94"/>
    </row>
    <row r="1336" spans="7:8" ht="12.75">
      <c r="G1336" s="94"/>
      <c r="H1336" s="94"/>
    </row>
    <row r="1337" spans="7:8" ht="12.75">
      <c r="G1337" s="94"/>
      <c r="H1337" s="94"/>
    </row>
    <row r="1338" spans="7:8" ht="12.75">
      <c r="G1338" s="94"/>
      <c r="H1338" s="94"/>
    </row>
    <row r="1339" spans="7:8" ht="12.75">
      <c r="G1339" s="94"/>
      <c r="H1339" s="94"/>
    </row>
    <row r="1340" spans="7:8" ht="12.75">
      <c r="G1340" s="94"/>
      <c r="H1340" s="94"/>
    </row>
    <row r="1341" spans="7:8" ht="12.75">
      <c r="G1341" s="94"/>
      <c r="H1341" s="94"/>
    </row>
    <row r="1342" spans="7:8" ht="12.75">
      <c r="G1342" s="94"/>
      <c r="H1342" s="94"/>
    </row>
    <row r="1343" spans="7:8" ht="12.75">
      <c r="G1343" s="94"/>
      <c r="H1343" s="94"/>
    </row>
    <row r="1344" spans="7:8" ht="12.75">
      <c r="G1344" s="94"/>
      <c r="H1344" s="94"/>
    </row>
    <row r="1345" spans="7:8" ht="12.75">
      <c r="G1345" s="94"/>
      <c r="H1345" s="94"/>
    </row>
    <row r="1346" spans="7:8" ht="12.75">
      <c r="G1346" s="94"/>
      <c r="H1346" s="94"/>
    </row>
    <row r="1347" spans="7:8" ht="12.75">
      <c r="G1347" s="94"/>
      <c r="H1347" s="94"/>
    </row>
    <row r="1348" spans="7:8" ht="12.75">
      <c r="G1348" s="94"/>
      <c r="H1348" s="94"/>
    </row>
    <row r="1349" spans="7:8" ht="12.75">
      <c r="G1349" s="94"/>
      <c r="H1349" s="94"/>
    </row>
    <row r="1350" spans="7:8" ht="12.75">
      <c r="G1350" s="94"/>
      <c r="H1350" s="94"/>
    </row>
    <row r="1351" spans="7:8" ht="12.75">
      <c r="G1351" s="94"/>
      <c r="H1351" s="94"/>
    </row>
    <row r="1352" spans="7:8" ht="12.75">
      <c r="G1352" s="94"/>
      <c r="H1352" s="94"/>
    </row>
    <row r="1353" spans="7:8" ht="12.75">
      <c r="G1353" s="94"/>
      <c r="H1353" s="94"/>
    </row>
    <row r="1354" spans="7:8" ht="12.75">
      <c r="G1354" s="94"/>
      <c r="H1354" s="94"/>
    </row>
    <row r="1355" spans="7:8" ht="12.75">
      <c r="G1355" s="94"/>
      <c r="H1355" s="94"/>
    </row>
    <row r="1356" spans="7:8" ht="12.75">
      <c r="G1356" s="94"/>
      <c r="H1356" s="94"/>
    </row>
    <row r="1357" spans="7:8" ht="12.75">
      <c r="G1357" s="94"/>
      <c r="H1357" s="94"/>
    </row>
    <row r="1358" spans="7:8" ht="12.75">
      <c r="G1358" s="94"/>
      <c r="H1358" s="94"/>
    </row>
    <row r="1359" spans="7:8" ht="12.75">
      <c r="G1359" s="94"/>
      <c r="H1359" s="94"/>
    </row>
    <row r="1360" spans="7:8" ht="12.75">
      <c r="G1360" s="94"/>
      <c r="H1360" s="94"/>
    </row>
    <row r="1361" spans="7:8" ht="12.75">
      <c r="G1361" s="94"/>
      <c r="H1361" s="94"/>
    </row>
    <row r="1362" spans="7:8" ht="12.75">
      <c r="G1362" s="94"/>
      <c r="H1362" s="94"/>
    </row>
    <row r="1363" spans="7:8" ht="12.75">
      <c r="G1363" s="94"/>
      <c r="H1363" s="94"/>
    </row>
    <row r="1364" spans="7:8" ht="12.75">
      <c r="G1364" s="94"/>
      <c r="H1364" s="94"/>
    </row>
    <row r="1365" spans="7:8" ht="12.75">
      <c r="G1365" s="94"/>
      <c r="H1365" s="94"/>
    </row>
    <row r="1366" spans="7:8" ht="12.75">
      <c r="G1366" s="94"/>
      <c r="H1366" s="94"/>
    </row>
    <row r="1367" spans="7:8" ht="12.75">
      <c r="G1367" s="94"/>
      <c r="H1367" s="94"/>
    </row>
    <row r="1368" spans="7:8" ht="12.75">
      <c r="G1368" s="94"/>
      <c r="H1368" s="94"/>
    </row>
    <row r="1369" spans="7:8" ht="12.75">
      <c r="G1369" s="94"/>
      <c r="H1369" s="94"/>
    </row>
  </sheetData>
  <sheetProtection/>
  <autoFilter ref="A7:I1061"/>
  <mergeCells count="201">
    <mergeCell ref="G1126:G1129"/>
    <mergeCell ref="H1126:H1129"/>
    <mergeCell ref="H932:H933"/>
    <mergeCell ref="G1033:G1041"/>
    <mergeCell ref="H1033:H1041"/>
    <mergeCell ref="G1052:G1058"/>
    <mergeCell ref="H1052:H1058"/>
    <mergeCell ref="G947:G948"/>
    <mergeCell ref="H947:H948"/>
    <mergeCell ref="H987:H988"/>
    <mergeCell ref="H1026:H1027"/>
    <mergeCell ref="H953:H956"/>
    <mergeCell ref="G1069:G1070"/>
    <mergeCell ref="H1069:H1070"/>
    <mergeCell ref="G1042:G1048"/>
    <mergeCell ref="H1042:H1048"/>
    <mergeCell ref="G1026:G1027"/>
    <mergeCell ref="H992:H993"/>
    <mergeCell ref="G997:G998"/>
    <mergeCell ref="G992:G993"/>
    <mergeCell ref="G716:G720"/>
    <mergeCell ref="G853:G854"/>
    <mergeCell ref="H792:H795"/>
    <mergeCell ref="G797:G798"/>
    <mergeCell ref="G867:G868"/>
    <mergeCell ref="G987:G988"/>
    <mergeCell ref="H922:H923"/>
    <mergeCell ref="G953:G956"/>
    <mergeCell ref="G817:G818"/>
    <mergeCell ref="H802:H810"/>
    <mergeCell ref="G898:G908"/>
    <mergeCell ref="G884:G887"/>
    <mergeCell ref="H867:H868"/>
    <mergeCell ref="G932:G933"/>
    <mergeCell ref="G752:G780"/>
    <mergeCell ref="H752:H780"/>
    <mergeCell ref="G914:G915"/>
    <mergeCell ref="G922:G923"/>
    <mergeCell ref="H846:H848"/>
    <mergeCell ref="H837:H838"/>
    <mergeCell ref="G745:G748"/>
    <mergeCell ref="G822:G823"/>
    <mergeCell ref="G792:G795"/>
    <mergeCell ref="G837:G838"/>
    <mergeCell ref="H797:H798"/>
    <mergeCell ref="G846:G848"/>
    <mergeCell ref="G802:G810"/>
    <mergeCell ref="G841:G842"/>
    <mergeCell ref="H841:H842"/>
    <mergeCell ref="H786:H787"/>
    <mergeCell ref="G740:G741"/>
    <mergeCell ref="H853:H854"/>
    <mergeCell ref="H914:H915"/>
    <mergeCell ref="G709:G710"/>
    <mergeCell ref="G721:G738"/>
    <mergeCell ref="H716:H720"/>
    <mergeCell ref="H721:H738"/>
    <mergeCell ref="H884:H887"/>
    <mergeCell ref="H898:H908"/>
    <mergeCell ref="G786:G787"/>
    <mergeCell ref="H822:H823"/>
    <mergeCell ref="H709:H710"/>
    <mergeCell ref="H694:H695"/>
    <mergeCell ref="H742:H743"/>
    <mergeCell ref="H745:H748"/>
    <mergeCell ref="H704:H707"/>
    <mergeCell ref="H652:H656"/>
    <mergeCell ref="G471:G479"/>
    <mergeCell ref="H458:H470"/>
    <mergeCell ref="H629:H632"/>
    <mergeCell ref="G561:G578"/>
    <mergeCell ref="H561:H578"/>
    <mergeCell ref="H587:H588"/>
    <mergeCell ref="G614:G622"/>
    <mergeCell ref="H614:H622"/>
    <mergeCell ref="G283:G292"/>
    <mergeCell ref="G414:G426"/>
    <mergeCell ref="G443:G444"/>
    <mergeCell ref="G451:G452"/>
    <mergeCell ref="H441:H442"/>
    <mergeCell ref="H438:H440"/>
    <mergeCell ref="G311:G312"/>
    <mergeCell ref="G404:G406"/>
    <mergeCell ref="G293:G297"/>
    <mergeCell ref="H301:H309"/>
    <mergeCell ref="G441:G442"/>
    <mergeCell ref="H427:H431"/>
    <mergeCell ref="G8:G9"/>
    <mergeCell ref="H8:H9"/>
    <mergeCell ref="G40:G41"/>
    <mergeCell ref="G10:G38"/>
    <mergeCell ref="H10:H38"/>
    <mergeCell ref="H42:H59"/>
    <mergeCell ref="H408:H412"/>
    <mergeCell ref="H162:H165"/>
    <mergeCell ref="G42:G59"/>
    <mergeCell ref="G217:G239"/>
    <mergeCell ref="H398:H403"/>
    <mergeCell ref="G320:G358"/>
    <mergeCell ref="H320:H358"/>
    <mergeCell ref="G60:G97"/>
    <mergeCell ref="H60:H97"/>
    <mergeCell ref="H311:H312"/>
    <mergeCell ref="G313:G319"/>
    <mergeCell ref="G704:G707"/>
    <mergeCell ref="H740:H741"/>
    <mergeCell ref="G694:G695"/>
    <mergeCell ref="H217:H239"/>
    <mergeCell ref="G433:G435"/>
    <mergeCell ref="G427:G431"/>
    <mergeCell ref="H485:H532"/>
    <mergeCell ref="H471:H479"/>
    <mergeCell ref="H281:H282"/>
    <mergeCell ref="G281:G282"/>
    <mergeCell ref="G698:G699"/>
    <mergeCell ref="H698:H699"/>
    <mergeCell ref="G686:G688"/>
    <mergeCell ref="G660:G667"/>
    <mergeCell ref="H660:H667"/>
    <mergeCell ref="G677:G678"/>
    <mergeCell ref="G690:G692"/>
    <mergeCell ref="H360:H396"/>
    <mergeCell ref="H451:H452"/>
    <mergeCell ref="G398:G403"/>
    <mergeCell ref="H433:H435"/>
    <mergeCell ref="H98:H102"/>
    <mergeCell ref="G644:G646"/>
    <mergeCell ref="G408:G412"/>
    <mergeCell ref="G103:G104"/>
    <mergeCell ref="G105:G110"/>
    <mergeCell ref="G587:G588"/>
    <mergeCell ref="G162:G165"/>
    <mergeCell ref="H166:H175"/>
    <mergeCell ref="H176:H216"/>
    <mergeCell ref="G176:G216"/>
    <mergeCell ref="H668:H673"/>
    <mergeCell ref="G438:G440"/>
    <mergeCell ref="G545:G546"/>
    <mergeCell ref="G485:G532"/>
    <mergeCell ref="G360:G396"/>
    <mergeCell ref="G453:G455"/>
    <mergeCell ref="H113:H123"/>
    <mergeCell ref="G98:G102"/>
    <mergeCell ref="G240:G279"/>
    <mergeCell ref="H240:H279"/>
    <mergeCell ref="H443:H444"/>
    <mergeCell ref="H105:H110"/>
    <mergeCell ref="H283:H292"/>
    <mergeCell ref="G166:G175"/>
    <mergeCell ref="G113:G123"/>
    <mergeCell ref="H103:H104"/>
    <mergeCell ref="G668:G673"/>
    <mergeCell ref="G652:G656"/>
    <mergeCell ref="H648:H650"/>
    <mergeCell ref="G648:G650"/>
    <mergeCell ref="C5:I5"/>
    <mergeCell ref="G298:G300"/>
    <mergeCell ref="G301:G309"/>
    <mergeCell ref="H298:H300"/>
    <mergeCell ref="H293:H297"/>
    <mergeCell ref="H40:H41"/>
    <mergeCell ref="G547:G554"/>
    <mergeCell ref="H582:H584"/>
    <mergeCell ref="G582:G584"/>
    <mergeCell ref="H414:H426"/>
    <mergeCell ref="H540:H541"/>
    <mergeCell ref="G540:G541"/>
    <mergeCell ref="H547:H554"/>
    <mergeCell ref="H545:H546"/>
    <mergeCell ref="G458:G470"/>
    <mergeCell ref="H453:H455"/>
    <mergeCell ref="G742:G743"/>
    <mergeCell ref="H817:H818"/>
    <mergeCell ref="H637:H638"/>
    <mergeCell ref="H644:H646"/>
    <mergeCell ref="G598:G603"/>
    <mergeCell ref="G637:G638"/>
    <mergeCell ref="H598:H603"/>
    <mergeCell ref="G629:G632"/>
    <mergeCell ref="H677:H678"/>
    <mergeCell ref="G681:G685"/>
    <mergeCell ref="H681:H685"/>
    <mergeCell ref="G1009:G1010"/>
    <mergeCell ref="H997:H998"/>
    <mergeCell ref="G1083:G1084"/>
    <mergeCell ref="H1009:H1010"/>
    <mergeCell ref="H690:H692"/>
    <mergeCell ref="G1017:G1018"/>
    <mergeCell ref="H1017:H1018"/>
    <mergeCell ref="G976:G984"/>
    <mergeCell ref="H976:H984"/>
    <mergeCell ref="G1147:G1148"/>
    <mergeCell ref="H1147:H1148"/>
    <mergeCell ref="G1093:G1096"/>
    <mergeCell ref="H1093:H1096"/>
    <mergeCell ref="G124:G161"/>
    <mergeCell ref="H124:H161"/>
    <mergeCell ref="G1120:G1123"/>
    <mergeCell ref="H1120:H1123"/>
    <mergeCell ref="H1083:H1084"/>
    <mergeCell ref="H686:H688"/>
  </mergeCells>
  <printOptions/>
  <pageMargins left="0.5" right="0.5" top="0.61" bottom="0.46" header="0.38" footer="0.2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showGridLines="0" tabSelected="1" zoomScale="110" zoomScaleNormal="110" zoomScalePageLayoutView="0" workbookViewId="0" topLeftCell="A1">
      <pane xSplit="3" ySplit="7" topLeftCell="D15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64" sqref="A164"/>
    </sheetView>
  </sheetViews>
  <sheetFormatPr defaultColWidth="9.140625" defaultRowHeight="12.75"/>
  <cols>
    <col min="1" max="1" width="23.57421875" style="0" customWidth="1"/>
    <col min="2" max="2" width="13.421875" style="0" customWidth="1"/>
    <col min="3" max="3" width="22.7109375" style="0" customWidth="1"/>
    <col min="4" max="8" width="8.7109375" style="0" customWidth="1"/>
    <col min="9" max="9" width="38.421875" style="0" customWidth="1"/>
  </cols>
  <sheetData>
    <row r="1" spans="2:10" ht="15">
      <c r="B1" s="165" t="s">
        <v>333</v>
      </c>
      <c r="D1" s="1"/>
      <c r="E1" s="1"/>
      <c r="F1" s="93"/>
      <c r="I1" s="168" t="s">
        <v>334</v>
      </c>
      <c r="J1" s="1"/>
    </row>
    <row r="2" spans="2:9" ht="15.75" customHeight="1">
      <c r="B2" s="165" t="s">
        <v>59</v>
      </c>
      <c r="D2" s="2"/>
      <c r="E2" s="2"/>
      <c r="F2" s="94"/>
      <c r="I2" s="263" t="s">
        <v>113</v>
      </c>
    </row>
    <row r="3" spans="2:9" ht="12.75">
      <c r="B3" s="476"/>
      <c r="F3" s="94"/>
      <c r="I3" s="440" t="s">
        <v>114</v>
      </c>
    </row>
    <row r="4" spans="1:9" ht="20.25">
      <c r="A4" s="164" t="s">
        <v>62</v>
      </c>
      <c r="F4" s="94"/>
      <c r="I4" s="171" t="s">
        <v>336</v>
      </c>
    </row>
    <row r="5" spans="1:9" ht="19.5" customHeight="1">
      <c r="A5" s="166" t="s">
        <v>335</v>
      </c>
      <c r="B5" s="167">
        <v>41143</v>
      </c>
      <c r="C5" s="511" t="s">
        <v>51</v>
      </c>
      <c r="D5" s="512"/>
      <c r="E5" s="512"/>
      <c r="F5" s="512"/>
      <c r="G5" s="512"/>
      <c r="H5" s="512"/>
      <c r="I5" s="512"/>
    </row>
    <row r="6" ht="8.25" customHeight="1">
      <c r="I6" s="163"/>
    </row>
    <row r="7" spans="1:9" ht="30" customHeight="1">
      <c r="A7" s="301" t="s">
        <v>85</v>
      </c>
      <c r="B7" s="105" t="s">
        <v>86</v>
      </c>
      <c r="C7" s="106" t="s">
        <v>87</v>
      </c>
      <c r="D7" s="106" t="s">
        <v>88</v>
      </c>
      <c r="E7" s="107" t="s">
        <v>89</v>
      </c>
      <c r="F7" s="108" t="s">
        <v>90</v>
      </c>
      <c r="G7" s="107" t="s">
        <v>91</v>
      </c>
      <c r="H7" s="108" t="s">
        <v>92</v>
      </c>
      <c r="I7" s="109" t="s">
        <v>93</v>
      </c>
    </row>
    <row r="8" spans="1:9" ht="15" customHeight="1">
      <c r="A8" s="469" t="s">
        <v>64</v>
      </c>
      <c r="B8" s="450">
        <v>40913</v>
      </c>
      <c r="C8" s="127" t="s">
        <v>27</v>
      </c>
      <c r="D8" s="155" t="s">
        <v>0</v>
      </c>
      <c r="E8" s="155" t="s">
        <v>65</v>
      </c>
      <c r="F8" s="155">
        <v>0</v>
      </c>
      <c r="G8" s="498">
        <v>0</v>
      </c>
      <c r="H8" s="498">
        <v>0</v>
      </c>
      <c r="I8" s="159" t="s">
        <v>63</v>
      </c>
    </row>
    <row r="9" spans="1:9" ht="15" customHeight="1">
      <c r="A9" s="453" t="s">
        <v>64</v>
      </c>
      <c r="B9" s="450">
        <v>40958</v>
      </c>
      <c r="C9" s="127" t="s">
        <v>27</v>
      </c>
      <c r="D9" s="155" t="s">
        <v>0</v>
      </c>
      <c r="E9" s="155" t="s">
        <v>65</v>
      </c>
      <c r="F9" s="155">
        <v>0</v>
      </c>
      <c r="G9" s="499"/>
      <c r="H9" s="499"/>
      <c r="I9" s="159" t="s">
        <v>63</v>
      </c>
    </row>
    <row r="10" spans="1:9" ht="15" customHeight="1">
      <c r="A10" s="453" t="s">
        <v>64</v>
      </c>
      <c r="B10" s="450">
        <v>41000</v>
      </c>
      <c r="C10" s="127" t="s">
        <v>27</v>
      </c>
      <c r="D10" s="155" t="s">
        <v>0</v>
      </c>
      <c r="E10" s="155" t="s">
        <v>65</v>
      </c>
      <c r="F10" s="155">
        <v>0</v>
      </c>
      <c r="G10" s="499"/>
      <c r="H10" s="499"/>
      <c r="I10" s="159" t="s">
        <v>63</v>
      </c>
    </row>
    <row r="11" spans="1:9" ht="15" customHeight="1">
      <c r="A11" s="172" t="s">
        <v>64</v>
      </c>
      <c r="B11" s="151">
        <v>41041</v>
      </c>
      <c r="C11" s="152" t="s">
        <v>27</v>
      </c>
      <c r="D11" s="50" t="s">
        <v>0</v>
      </c>
      <c r="E11" s="12" t="s">
        <v>65</v>
      </c>
      <c r="F11" s="4">
        <v>0</v>
      </c>
      <c r="G11" s="499"/>
      <c r="H11" s="499"/>
      <c r="I11" s="159" t="s">
        <v>63</v>
      </c>
    </row>
    <row r="12" spans="1:9" ht="15" customHeight="1">
      <c r="A12" s="172" t="s">
        <v>64</v>
      </c>
      <c r="B12" s="151">
        <v>41084</v>
      </c>
      <c r="C12" s="152" t="s">
        <v>27</v>
      </c>
      <c r="D12" s="50" t="s">
        <v>0</v>
      </c>
      <c r="E12" s="12" t="s">
        <v>65</v>
      </c>
      <c r="F12" s="4">
        <v>0</v>
      </c>
      <c r="G12" s="499"/>
      <c r="H12" s="499"/>
      <c r="I12" s="159" t="s">
        <v>63</v>
      </c>
    </row>
    <row r="13" spans="1:9" ht="15" customHeight="1">
      <c r="A13" s="150" t="s">
        <v>64</v>
      </c>
      <c r="B13" s="151">
        <v>41126</v>
      </c>
      <c r="C13" s="152" t="s">
        <v>27</v>
      </c>
      <c r="D13" s="155" t="s">
        <v>0</v>
      </c>
      <c r="E13" s="155" t="s">
        <v>65</v>
      </c>
      <c r="F13" s="302">
        <v>0</v>
      </c>
      <c r="G13" s="500"/>
      <c r="H13" s="500"/>
      <c r="I13" s="159" t="s">
        <v>63</v>
      </c>
    </row>
    <row r="14" spans="1:9" ht="15" customHeight="1">
      <c r="A14" s="469" t="s">
        <v>484</v>
      </c>
      <c r="B14" s="450">
        <v>40914</v>
      </c>
      <c r="C14" s="127" t="s">
        <v>27</v>
      </c>
      <c r="D14" s="155" t="s">
        <v>0</v>
      </c>
      <c r="E14" s="155" t="s">
        <v>65</v>
      </c>
      <c r="F14" s="155">
        <v>0</v>
      </c>
      <c r="G14" s="498">
        <v>0</v>
      </c>
      <c r="H14" s="498">
        <v>0</v>
      </c>
      <c r="I14" s="159" t="s">
        <v>63</v>
      </c>
    </row>
    <row r="15" spans="1:9" ht="15" customHeight="1">
      <c r="A15" s="453" t="s">
        <v>484</v>
      </c>
      <c r="B15" s="450">
        <v>40942</v>
      </c>
      <c r="C15" s="127" t="s">
        <v>27</v>
      </c>
      <c r="D15" s="155" t="s">
        <v>0</v>
      </c>
      <c r="E15" s="155" t="s">
        <v>65</v>
      </c>
      <c r="F15" s="155">
        <v>0</v>
      </c>
      <c r="G15" s="499"/>
      <c r="H15" s="499"/>
      <c r="I15" s="159" t="s">
        <v>63</v>
      </c>
    </row>
    <row r="16" spans="1:9" ht="15" customHeight="1">
      <c r="A16" s="453" t="s">
        <v>484</v>
      </c>
      <c r="B16" s="450">
        <v>40970</v>
      </c>
      <c r="C16" s="127" t="s">
        <v>27</v>
      </c>
      <c r="D16" s="155" t="s">
        <v>0</v>
      </c>
      <c r="E16" s="155" t="s">
        <v>65</v>
      </c>
      <c r="F16" s="155">
        <v>0</v>
      </c>
      <c r="G16" s="499"/>
      <c r="H16" s="499"/>
      <c r="I16" s="159" t="s">
        <v>63</v>
      </c>
    </row>
    <row r="17" spans="1:9" ht="15" customHeight="1">
      <c r="A17" s="453" t="s">
        <v>484</v>
      </c>
      <c r="B17" s="450">
        <v>40998</v>
      </c>
      <c r="C17" s="127" t="s">
        <v>27</v>
      </c>
      <c r="D17" s="155" t="s">
        <v>0</v>
      </c>
      <c r="E17" s="155" t="s">
        <v>65</v>
      </c>
      <c r="F17" s="155">
        <v>0</v>
      </c>
      <c r="G17" s="499"/>
      <c r="H17" s="499"/>
      <c r="I17" s="159" t="s">
        <v>63</v>
      </c>
    </row>
    <row r="18" spans="1:9" ht="15" customHeight="1">
      <c r="A18" s="453" t="s">
        <v>484</v>
      </c>
      <c r="B18" s="68">
        <v>41026</v>
      </c>
      <c r="C18" s="127" t="s">
        <v>27</v>
      </c>
      <c r="D18" s="155" t="s">
        <v>0</v>
      </c>
      <c r="E18" s="155" t="s">
        <v>65</v>
      </c>
      <c r="F18" s="155">
        <v>0</v>
      </c>
      <c r="G18" s="499"/>
      <c r="H18" s="499"/>
      <c r="I18" s="159" t="s">
        <v>63</v>
      </c>
    </row>
    <row r="19" spans="1:9" ht="15" customHeight="1">
      <c r="A19" s="453" t="s">
        <v>484</v>
      </c>
      <c r="B19" s="68">
        <v>41054</v>
      </c>
      <c r="C19" s="127" t="s">
        <v>27</v>
      </c>
      <c r="D19" s="155" t="s">
        <v>0</v>
      </c>
      <c r="E19" s="155" t="s">
        <v>65</v>
      </c>
      <c r="F19" s="155">
        <v>0</v>
      </c>
      <c r="G19" s="499"/>
      <c r="H19" s="499"/>
      <c r="I19" s="407" t="s">
        <v>63</v>
      </c>
    </row>
    <row r="20" spans="1:9" ht="15" customHeight="1">
      <c r="A20" s="449" t="s">
        <v>484</v>
      </c>
      <c r="B20" s="450">
        <v>41109</v>
      </c>
      <c r="C20" s="127" t="s">
        <v>27</v>
      </c>
      <c r="D20" s="155" t="s">
        <v>0</v>
      </c>
      <c r="E20" s="155" t="s">
        <v>65</v>
      </c>
      <c r="F20" s="155">
        <v>0</v>
      </c>
      <c r="G20" s="500"/>
      <c r="H20" s="500"/>
      <c r="I20" s="159" t="s">
        <v>63</v>
      </c>
    </row>
    <row r="21" spans="1:9" ht="15" customHeight="1">
      <c r="A21" s="361" t="s">
        <v>524</v>
      </c>
      <c r="B21" s="450">
        <v>40917</v>
      </c>
      <c r="C21" s="127" t="s">
        <v>525</v>
      </c>
      <c r="D21" s="155" t="s">
        <v>0</v>
      </c>
      <c r="E21" s="155" t="s">
        <v>65</v>
      </c>
      <c r="F21" s="155">
        <v>0</v>
      </c>
      <c r="G21" s="158">
        <v>0</v>
      </c>
      <c r="H21" s="158">
        <v>0</v>
      </c>
      <c r="I21" s="159" t="s">
        <v>63</v>
      </c>
    </row>
    <row r="22" spans="1:9" ht="15" customHeight="1">
      <c r="A22" s="361" t="s">
        <v>526</v>
      </c>
      <c r="B22" s="450">
        <v>40919</v>
      </c>
      <c r="C22" s="127" t="s">
        <v>398</v>
      </c>
      <c r="D22" s="155" t="s">
        <v>0</v>
      </c>
      <c r="E22" s="155" t="s">
        <v>65</v>
      </c>
      <c r="F22" s="155">
        <v>0</v>
      </c>
      <c r="G22" s="158">
        <v>0</v>
      </c>
      <c r="H22" s="158">
        <v>0</v>
      </c>
      <c r="I22" s="159" t="s">
        <v>63</v>
      </c>
    </row>
    <row r="23" spans="1:9" ht="15" customHeight="1">
      <c r="A23" s="469" t="s">
        <v>40</v>
      </c>
      <c r="B23" s="450">
        <v>40920</v>
      </c>
      <c r="C23" s="127" t="s">
        <v>27</v>
      </c>
      <c r="D23" s="155" t="s">
        <v>0</v>
      </c>
      <c r="E23" s="155" t="s">
        <v>65</v>
      </c>
      <c r="F23" s="155">
        <v>0</v>
      </c>
      <c r="G23" s="498">
        <v>0</v>
      </c>
      <c r="H23" s="498">
        <v>0</v>
      </c>
      <c r="I23" s="159" t="s">
        <v>63</v>
      </c>
    </row>
    <row r="24" spans="1:9" ht="15" customHeight="1">
      <c r="A24" s="453" t="s">
        <v>40</v>
      </c>
      <c r="B24" s="450">
        <v>40962</v>
      </c>
      <c r="C24" s="127" t="s">
        <v>27</v>
      </c>
      <c r="D24" s="155" t="s">
        <v>0</v>
      </c>
      <c r="E24" s="155" t="s">
        <v>65</v>
      </c>
      <c r="F24" s="155">
        <v>0</v>
      </c>
      <c r="G24" s="499"/>
      <c r="H24" s="499"/>
      <c r="I24" s="159" t="s">
        <v>63</v>
      </c>
    </row>
    <row r="25" spans="1:9" ht="15" customHeight="1">
      <c r="A25" s="453" t="s">
        <v>40</v>
      </c>
      <c r="B25" s="450">
        <v>41005</v>
      </c>
      <c r="C25" s="127" t="s">
        <v>27</v>
      </c>
      <c r="D25" s="155" t="s">
        <v>0</v>
      </c>
      <c r="E25" s="155" t="s">
        <v>65</v>
      </c>
      <c r="F25" s="155">
        <v>0</v>
      </c>
      <c r="G25" s="499"/>
      <c r="H25" s="499"/>
      <c r="I25" s="159" t="s">
        <v>63</v>
      </c>
    </row>
    <row r="26" spans="1:9" ht="15" customHeight="1">
      <c r="A26" s="453" t="s">
        <v>40</v>
      </c>
      <c r="B26" s="450">
        <v>41046</v>
      </c>
      <c r="C26" s="127" t="s">
        <v>27</v>
      </c>
      <c r="D26" s="155" t="s">
        <v>0</v>
      </c>
      <c r="E26" s="155" t="s">
        <v>65</v>
      </c>
      <c r="F26" s="155">
        <v>0</v>
      </c>
      <c r="G26" s="499"/>
      <c r="H26" s="499"/>
      <c r="I26" s="159" t="s">
        <v>63</v>
      </c>
    </row>
    <row r="27" spans="1:9" ht="15" customHeight="1">
      <c r="A27" s="453" t="s">
        <v>40</v>
      </c>
      <c r="B27" s="450">
        <v>41088</v>
      </c>
      <c r="C27" s="127" t="s">
        <v>27</v>
      </c>
      <c r="D27" s="155" t="s">
        <v>0</v>
      </c>
      <c r="E27" s="155" t="s">
        <v>65</v>
      </c>
      <c r="F27" s="155">
        <v>0</v>
      </c>
      <c r="G27" s="499"/>
      <c r="H27" s="499"/>
      <c r="I27" s="159" t="s">
        <v>63</v>
      </c>
    </row>
    <row r="28" spans="1:9" ht="15" customHeight="1">
      <c r="A28" s="449" t="s">
        <v>40</v>
      </c>
      <c r="B28" s="450">
        <v>41130</v>
      </c>
      <c r="C28" s="127" t="s">
        <v>27</v>
      </c>
      <c r="D28" s="155" t="s">
        <v>0</v>
      </c>
      <c r="E28" s="155" t="s">
        <v>65</v>
      </c>
      <c r="F28" s="155">
        <v>0</v>
      </c>
      <c r="G28" s="500"/>
      <c r="H28" s="500"/>
      <c r="I28" s="159" t="s">
        <v>63</v>
      </c>
    </row>
    <row r="29" spans="1:9" ht="15" customHeight="1">
      <c r="A29" s="368" t="s">
        <v>527</v>
      </c>
      <c r="B29" s="297">
        <v>40920</v>
      </c>
      <c r="C29" s="142" t="s">
        <v>288</v>
      </c>
      <c r="D29" s="155" t="s">
        <v>0</v>
      </c>
      <c r="E29" s="155" t="s">
        <v>65</v>
      </c>
      <c r="F29" s="155">
        <v>0</v>
      </c>
      <c r="G29" s="498">
        <v>0</v>
      </c>
      <c r="H29" s="498">
        <v>0</v>
      </c>
      <c r="I29" s="159" t="s">
        <v>63</v>
      </c>
    </row>
    <row r="30" spans="1:9" ht="15" customHeight="1">
      <c r="A30" s="367" t="s">
        <v>527</v>
      </c>
      <c r="B30" s="297">
        <v>40950</v>
      </c>
      <c r="C30" s="142" t="s">
        <v>288</v>
      </c>
      <c r="D30" s="155" t="s">
        <v>0</v>
      </c>
      <c r="E30" s="155" t="s">
        <v>65</v>
      </c>
      <c r="F30" s="155">
        <v>0</v>
      </c>
      <c r="G30" s="500"/>
      <c r="H30" s="500"/>
      <c r="I30" s="159" t="s">
        <v>63</v>
      </c>
    </row>
    <row r="31" spans="1:9" ht="15" customHeight="1">
      <c r="A31" s="361" t="s">
        <v>133</v>
      </c>
      <c r="B31" s="450">
        <v>40922</v>
      </c>
      <c r="C31" s="127" t="s">
        <v>27</v>
      </c>
      <c r="D31" s="155" t="s">
        <v>0</v>
      </c>
      <c r="E31" s="155" t="s">
        <v>65</v>
      </c>
      <c r="F31" s="155">
        <v>0</v>
      </c>
      <c r="G31" s="498">
        <v>0</v>
      </c>
      <c r="H31" s="498">
        <v>0</v>
      </c>
      <c r="I31" s="159" t="s">
        <v>63</v>
      </c>
    </row>
    <row r="32" spans="1:9" ht="15" customHeight="1">
      <c r="A32" s="361" t="s">
        <v>133</v>
      </c>
      <c r="B32" s="450">
        <v>40949</v>
      </c>
      <c r="C32" s="127" t="s">
        <v>27</v>
      </c>
      <c r="D32" s="155" t="s">
        <v>0</v>
      </c>
      <c r="E32" s="155" t="s">
        <v>65</v>
      </c>
      <c r="F32" s="155">
        <v>0</v>
      </c>
      <c r="G32" s="500"/>
      <c r="H32" s="500"/>
      <c r="I32" s="159" t="s">
        <v>63</v>
      </c>
    </row>
    <row r="33" spans="1:9" ht="15" customHeight="1">
      <c r="A33" s="361" t="s">
        <v>528</v>
      </c>
      <c r="B33" s="450">
        <v>40922</v>
      </c>
      <c r="C33" s="127" t="s">
        <v>462</v>
      </c>
      <c r="D33" s="155" t="s">
        <v>0</v>
      </c>
      <c r="E33" s="155" t="s">
        <v>65</v>
      </c>
      <c r="F33" s="155">
        <v>0</v>
      </c>
      <c r="G33" s="158">
        <v>0</v>
      </c>
      <c r="H33" s="158">
        <v>0</v>
      </c>
      <c r="I33" s="159" t="s">
        <v>63</v>
      </c>
    </row>
    <row r="34" spans="1:9" ht="15" customHeight="1">
      <c r="A34" s="361" t="s">
        <v>369</v>
      </c>
      <c r="B34" s="450">
        <v>40924</v>
      </c>
      <c r="C34" s="127" t="s">
        <v>288</v>
      </c>
      <c r="D34" s="155" t="s">
        <v>0</v>
      </c>
      <c r="E34" s="155" t="s">
        <v>65</v>
      </c>
      <c r="F34" s="155">
        <v>0</v>
      </c>
      <c r="G34" s="158">
        <v>0</v>
      </c>
      <c r="H34" s="158">
        <v>0</v>
      </c>
      <c r="I34" s="159" t="s">
        <v>63</v>
      </c>
    </row>
    <row r="35" spans="1:9" ht="15" customHeight="1">
      <c r="A35" s="357" t="s">
        <v>530</v>
      </c>
      <c r="B35" s="297">
        <v>40926</v>
      </c>
      <c r="C35" s="142" t="s">
        <v>510</v>
      </c>
      <c r="D35" s="155" t="s">
        <v>0</v>
      </c>
      <c r="E35" s="155" t="s">
        <v>65</v>
      </c>
      <c r="F35" s="155">
        <v>0</v>
      </c>
      <c r="G35" s="158">
        <v>0</v>
      </c>
      <c r="H35" s="158">
        <v>0</v>
      </c>
      <c r="I35" s="159" t="s">
        <v>63</v>
      </c>
    </row>
    <row r="36" spans="1:9" ht="15" customHeight="1">
      <c r="A36" s="357" t="s">
        <v>529</v>
      </c>
      <c r="B36" s="297">
        <v>40927</v>
      </c>
      <c r="C36" s="142" t="s">
        <v>288</v>
      </c>
      <c r="D36" s="155" t="s">
        <v>0</v>
      </c>
      <c r="E36" s="155" t="s">
        <v>65</v>
      </c>
      <c r="F36" s="155">
        <v>0</v>
      </c>
      <c r="G36" s="158">
        <v>0</v>
      </c>
      <c r="H36" s="158">
        <v>0</v>
      </c>
      <c r="I36" s="159" t="s">
        <v>63</v>
      </c>
    </row>
    <row r="37" spans="1:9" ht="15" customHeight="1">
      <c r="A37" s="469" t="s">
        <v>41</v>
      </c>
      <c r="B37" s="450">
        <v>40927</v>
      </c>
      <c r="C37" s="361" t="s">
        <v>27</v>
      </c>
      <c r="D37" s="155" t="s">
        <v>0</v>
      </c>
      <c r="E37" s="155" t="s">
        <v>65</v>
      </c>
      <c r="F37" s="155">
        <v>0</v>
      </c>
      <c r="G37" s="498">
        <v>0</v>
      </c>
      <c r="H37" s="498">
        <v>0</v>
      </c>
      <c r="I37" s="159" t="s">
        <v>63</v>
      </c>
    </row>
    <row r="38" spans="1:9" ht="15" customHeight="1">
      <c r="A38" s="38" t="s">
        <v>41</v>
      </c>
      <c r="B38" s="36">
        <v>40971</v>
      </c>
      <c r="C38" s="127" t="s">
        <v>27</v>
      </c>
      <c r="D38" s="80" t="s">
        <v>0</v>
      </c>
      <c r="E38" s="91" t="s">
        <v>65</v>
      </c>
      <c r="F38" s="92">
        <v>0</v>
      </c>
      <c r="G38" s="499"/>
      <c r="H38" s="499"/>
      <c r="I38" s="159" t="s">
        <v>63</v>
      </c>
    </row>
    <row r="39" spans="1:9" ht="15" customHeight="1">
      <c r="A39" s="38" t="s">
        <v>41</v>
      </c>
      <c r="B39" s="36">
        <v>41013</v>
      </c>
      <c r="C39" s="127" t="s">
        <v>27</v>
      </c>
      <c r="D39" s="80" t="s">
        <v>0</v>
      </c>
      <c r="E39" s="91" t="s">
        <v>65</v>
      </c>
      <c r="F39" s="92">
        <v>0</v>
      </c>
      <c r="G39" s="499"/>
      <c r="H39" s="499"/>
      <c r="I39" s="159" t="s">
        <v>63</v>
      </c>
    </row>
    <row r="40" spans="1:9" s="88" customFormat="1" ht="15" customHeight="1">
      <c r="A40" s="38" t="s">
        <v>41</v>
      </c>
      <c r="B40" s="36">
        <v>41055</v>
      </c>
      <c r="C40" s="127" t="s">
        <v>27</v>
      </c>
      <c r="D40" s="80" t="s">
        <v>0</v>
      </c>
      <c r="E40" s="91" t="s">
        <v>65</v>
      </c>
      <c r="F40" s="92">
        <v>0</v>
      </c>
      <c r="G40" s="500"/>
      <c r="H40" s="500"/>
      <c r="I40" s="159" t="s">
        <v>63</v>
      </c>
    </row>
    <row r="41" spans="1:9" s="88" customFormat="1" ht="15" customHeight="1">
      <c r="A41" s="38" t="s">
        <v>41</v>
      </c>
      <c r="B41" s="36">
        <v>41095</v>
      </c>
      <c r="C41" s="127" t="s">
        <v>27</v>
      </c>
      <c r="D41" s="80" t="s">
        <v>0</v>
      </c>
      <c r="E41" s="91" t="s">
        <v>65</v>
      </c>
      <c r="F41" s="92">
        <v>0</v>
      </c>
      <c r="G41" s="479">
        <v>0</v>
      </c>
      <c r="H41" s="479">
        <v>0</v>
      </c>
      <c r="I41" s="159" t="s">
        <v>63</v>
      </c>
    </row>
    <row r="42" spans="1:9" ht="15" customHeight="1">
      <c r="A42" s="469" t="s">
        <v>507</v>
      </c>
      <c r="B42" s="450">
        <v>40928</v>
      </c>
      <c r="C42" s="361" t="s">
        <v>27</v>
      </c>
      <c r="D42" s="155" t="s">
        <v>0</v>
      </c>
      <c r="E42" s="155" t="s">
        <v>65</v>
      </c>
      <c r="F42" s="155">
        <v>0</v>
      </c>
      <c r="G42" s="498">
        <v>0</v>
      </c>
      <c r="H42" s="498">
        <v>0</v>
      </c>
      <c r="I42" s="159" t="s">
        <v>63</v>
      </c>
    </row>
    <row r="43" spans="1:9" ht="15" customHeight="1">
      <c r="A43" s="449" t="s">
        <v>507</v>
      </c>
      <c r="B43" s="450">
        <v>40961</v>
      </c>
      <c r="C43" s="361" t="s">
        <v>27</v>
      </c>
      <c r="D43" s="155" t="s">
        <v>0</v>
      </c>
      <c r="E43" s="155" t="s">
        <v>65</v>
      </c>
      <c r="F43" s="155">
        <v>0</v>
      </c>
      <c r="G43" s="500"/>
      <c r="H43" s="500"/>
      <c r="I43" s="159" t="s">
        <v>63</v>
      </c>
    </row>
    <row r="44" spans="1:9" ht="15" customHeight="1">
      <c r="A44" s="469" t="s">
        <v>485</v>
      </c>
      <c r="B44" s="450">
        <v>40928</v>
      </c>
      <c r="C44" s="361" t="s">
        <v>27</v>
      </c>
      <c r="D44" s="155" t="s">
        <v>0</v>
      </c>
      <c r="E44" s="155" t="s">
        <v>65</v>
      </c>
      <c r="F44" s="155">
        <v>0</v>
      </c>
      <c r="G44" s="498">
        <v>0</v>
      </c>
      <c r="H44" s="498">
        <v>0</v>
      </c>
      <c r="I44" s="159" t="s">
        <v>63</v>
      </c>
    </row>
    <row r="45" spans="1:9" ht="15" customHeight="1">
      <c r="A45" s="449" t="s">
        <v>485</v>
      </c>
      <c r="B45" s="450">
        <v>40955</v>
      </c>
      <c r="C45" s="361" t="s">
        <v>27</v>
      </c>
      <c r="D45" s="155" t="s">
        <v>0</v>
      </c>
      <c r="E45" s="155" t="s">
        <v>65</v>
      </c>
      <c r="F45" s="155">
        <v>0</v>
      </c>
      <c r="G45" s="500"/>
      <c r="H45" s="500"/>
      <c r="I45" s="159" t="s">
        <v>63</v>
      </c>
    </row>
    <row r="46" spans="1:9" ht="15" customHeight="1">
      <c r="A46" s="361" t="s">
        <v>531</v>
      </c>
      <c r="B46" s="450">
        <v>40933</v>
      </c>
      <c r="C46" s="361" t="s">
        <v>288</v>
      </c>
      <c r="D46" s="155" t="s">
        <v>0</v>
      </c>
      <c r="E46" s="155" t="s">
        <v>65</v>
      </c>
      <c r="F46" s="155">
        <v>0</v>
      </c>
      <c r="G46" s="158">
        <v>0</v>
      </c>
      <c r="H46" s="158">
        <v>0</v>
      </c>
      <c r="I46" s="159" t="s">
        <v>63</v>
      </c>
    </row>
    <row r="47" spans="1:9" s="88" customFormat="1" ht="15" customHeight="1">
      <c r="A47" s="469" t="s">
        <v>135</v>
      </c>
      <c r="B47" s="450">
        <v>40935</v>
      </c>
      <c r="C47" s="127" t="s">
        <v>27</v>
      </c>
      <c r="D47" s="91" t="s">
        <v>0</v>
      </c>
      <c r="E47" s="91" t="s">
        <v>65</v>
      </c>
      <c r="F47" s="91">
        <v>0</v>
      </c>
      <c r="G47" s="535">
        <v>0</v>
      </c>
      <c r="H47" s="535">
        <v>0</v>
      </c>
      <c r="I47" s="110" t="s">
        <v>63</v>
      </c>
    </row>
    <row r="48" spans="1:9" s="88" customFormat="1" ht="15" customHeight="1">
      <c r="A48" s="38" t="s">
        <v>135</v>
      </c>
      <c r="B48" s="78">
        <v>40963</v>
      </c>
      <c r="C48" s="120" t="s">
        <v>27</v>
      </c>
      <c r="D48" s="91" t="s">
        <v>0</v>
      </c>
      <c r="E48" s="91" t="s">
        <v>65</v>
      </c>
      <c r="F48" s="91">
        <v>0</v>
      </c>
      <c r="G48" s="536"/>
      <c r="H48" s="536"/>
      <c r="I48" s="110" t="s">
        <v>63</v>
      </c>
    </row>
    <row r="49" spans="1:9" s="88" customFormat="1" ht="15" customHeight="1">
      <c r="A49" s="38" t="s">
        <v>135</v>
      </c>
      <c r="B49" s="78">
        <v>40990</v>
      </c>
      <c r="C49" s="120" t="s">
        <v>27</v>
      </c>
      <c r="D49" s="91" t="s">
        <v>0</v>
      </c>
      <c r="E49" s="91" t="s">
        <v>65</v>
      </c>
      <c r="F49" s="91">
        <v>0</v>
      </c>
      <c r="G49" s="536"/>
      <c r="H49" s="536"/>
      <c r="I49" s="110" t="s">
        <v>63</v>
      </c>
    </row>
    <row r="50" spans="1:9" s="88" customFormat="1" ht="15" customHeight="1">
      <c r="A50" s="38" t="s">
        <v>135</v>
      </c>
      <c r="B50" s="78">
        <v>41019</v>
      </c>
      <c r="C50" s="120" t="s">
        <v>27</v>
      </c>
      <c r="D50" s="155" t="s">
        <v>0</v>
      </c>
      <c r="E50" s="155" t="s">
        <v>65</v>
      </c>
      <c r="F50" s="302">
        <v>0</v>
      </c>
      <c r="G50" s="536"/>
      <c r="H50" s="536"/>
      <c r="I50" s="110" t="s">
        <v>63</v>
      </c>
    </row>
    <row r="51" spans="1:9" s="88" customFormat="1" ht="15" customHeight="1">
      <c r="A51" s="54" t="s">
        <v>135</v>
      </c>
      <c r="B51" s="78">
        <v>41050</v>
      </c>
      <c r="C51" s="120" t="s">
        <v>27</v>
      </c>
      <c r="D51" s="91" t="s">
        <v>0</v>
      </c>
      <c r="E51" s="91" t="s">
        <v>65</v>
      </c>
      <c r="F51" s="91">
        <v>0</v>
      </c>
      <c r="G51" s="537"/>
      <c r="H51" s="537"/>
      <c r="I51" s="110" t="s">
        <v>63</v>
      </c>
    </row>
    <row r="52" spans="1:9" s="88" customFormat="1" ht="15" customHeight="1">
      <c r="A52" s="361" t="s">
        <v>61</v>
      </c>
      <c r="B52" s="450">
        <v>40935</v>
      </c>
      <c r="C52" s="127" t="s">
        <v>407</v>
      </c>
      <c r="D52" s="91" t="s">
        <v>0</v>
      </c>
      <c r="E52" s="91" t="s">
        <v>65</v>
      </c>
      <c r="F52" s="91">
        <v>0</v>
      </c>
      <c r="G52" s="360">
        <v>0</v>
      </c>
      <c r="H52" s="360">
        <v>0</v>
      </c>
      <c r="I52" s="110" t="s">
        <v>63</v>
      </c>
    </row>
    <row r="53" spans="1:9" s="88" customFormat="1" ht="15" customHeight="1">
      <c r="A53" s="469" t="s">
        <v>31</v>
      </c>
      <c r="B53" s="450">
        <v>40936</v>
      </c>
      <c r="C53" s="127" t="s">
        <v>27</v>
      </c>
      <c r="D53" s="91" t="s">
        <v>0</v>
      </c>
      <c r="E53" s="91" t="s">
        <v>65</v>
      </c>
      <c r="F53" s="91">
        <v>0</v>
      </c>
      <c r="G53" s="535">
        <v>0</v>
      </c>
      <c r="H53" s="535">
        <v>0</v>
      </c>
      <c r="I53" s="110" t="s">
        <v>63</v>
      </c>
    </row>
    <row r="54" spans="1:9" ht="15" customHeight="1">
      <c r="A54" s="453" t="s">
        <v>31</v>
      </c>
      <c r="B54" s="450">
        <v>40978</v>
      </c>
      <c r="C54" s="361" t="s">
        <v>27</v>
      </c>
      <c r="D54" s="155" t="s">
        <v>0</v>
      </c>
      <c r="E54" s="155" t="s">
        <v>65</v>
      </c>
      <c r="F54" s="155">
        <v>0</v>
      </c>
      <c r="G54" s="536"/>
      <c r="H54" s="536"/>
      <c r="I54" s="159" t="s">
        <v>63</v>
      </c>
    </row>
    <row r="55" spans="1:9" ht="15" customHeight="1">
      <c r="A55" s="453" t="s">
        <v>31</v>
      </c>
      <c r="B55" s="450">
        <v>41020</v>
      </c>
      <c r="C55" s="361" t="s">
        <v>27</v>
      </c>
      <c r="D55" s="155" t="s">
        <v>0</v>
      </c>
      <c r="E55" s="155" t="s">
        <v>65</v>
      </c>
      <c r="F55" s="155">
        <v>0</v>
      </c>
      <c r="G55" s="536"/>
      <c r="H55" s="536"/>
      <c r="I55" s="159" t="s">
        <v>63</v>
      </c>
    </row>
    <row r="56" spans="1:9" ht="15" customHeight="1">
      <c r="A56" s="449" t="s">
        <v>31</v>
      </c>
      <c r="B56" s="450">
        <v>41062</v>
      </c>
      <c r="C56" s="361" t="s">
        <v>27</v>
      </c>
      <c r="D56" s="155" t="s">
        <v>0</v>
      </c>
      <c r="E56" s="155" t="s">
        <v>65</v>
      </c>
      <c r="F56" s="155">
        <v>0</v>
      </c>
      <c r="G56" s="537"/>
      <c r="H56" s="537"/>
      <c r="I56" s="159" t="s">
        <v>63</v>
      </c>
    </row>
    <row r="57" spans="1:9" ht="15" customHeight="1">
      <c r="A57" s="449" t="s">
        <v>31</v>
      </c>
      <c r="B57" s="450">
        <v>41104</v>
      </c>
      <c r="C57" s="361" t="s">
        <v>27</v>
      </c>
      <c r="D57" s="155" t="s">
        <v>0</v>
      </c>
      <c r="E57" s="155" t="s">
        <v>65</v>
      </c>
      <c r="F57" s="155">
        <v>0</v>
      </c>
      <c r="G57" s="483">
        <v>0</v>
      </c>
      <c r="H57" s="483">
        <v>0</v>
      </c>
      <c r="I57" s="407" t="s">
        <v>63</v>
      </c>
    </row>
    <row r="58" spans="1:9" ht="15" customHeight="1">
      <c r="A58" s="361" t="s">
        <v>491</v>
      </c>
      <c r="B58" s="450">
        <v>40939</v>
      </c>
      <c r="C58" s="361" t="s">
        <v>27</v>
      </c>
      <c r="D58" s="155" t="s">
        <v>0</v>
      </c>
      <c r="E58" s="155" t="s">
        <v>65</v>
      </c>
      <c r="F58" s="155">
        <v>0</v>
      </c>
      <c r="G58" s="158">
        <v>0</v>
      </c>
      <c r="H58" s="158">
        <v>0</v>
      </c>
      <c r="I58" s="159" t="s">
        <v>63</v>
      </c>
    </row>
    <row r="59" spans="1:9" ht="15" customHeight="1">
      <c r="A59" s="469" t="s">
        <v>435</v>
      </c>
      <c r="B59" s="450">
        <v>40941</v>
      </c>
      <c r="C59" s="361" t="s">
        <v>27</v>
      </c>
      <c r="D59" s="155" t="s">
        <v>0</v>
      </c>
      <c r="E59" s="155" t="s">
        <v>65</v>
      </c>
      <c r="F59" s="155">
        <v>0</v>
      </c>
      <c r="G59" s="498">
        <v>0</v>
      </c>
      <c r="H59" s="498">
        <v>0</v>
      </c>
      <c r="I59" s="159" t="s">
        <v>63</v>
      </c>
    </row>
    <row r="60" spans="1:9" ht="15" customHeight="1">
      <c r="A60" s="453" t="s">
        <v>435</v>
      </c>
      <c r="B60" s="450">
        <v>40983</v>
      </c>
      <c r="C60" s="361" t="s">
        <v>27</v>
      </c>
      <c r="D60" s="155" t="s">
        <v>0</v>
      </c>
      <c r="E60" s="155" t="s">
        <v>65</v>
      </c>
      <c r="F60" s="155">
        <v>0</v>
      </c>
      <c r="G60" s="499"/>
      <c r="H60" s="499"/>
      <c r="I60" s="159" t="s">
        <v>63</v>
      </c>
    </row>
    <row r="61" spans="1:9" ht="15" customHeight="1">
      <c r="A61" s="453" t="s">
        <v>435</v>
      </c>
      <c r="B61" s="450">
        <v>41025</v>
      </c>
      <c r="C61" s="361" t="s">
        <v>27</v>
      </c>
      <c r="D61" s="155" t="s">
        <v>0</v>
      </c>
      <c r="E61" s="155" t="s">
        <v>65</v>
      </c>
      <c r="F61" s="155">
        <v>0</v>
      </c>
      <c r="G61" s="500"/>
      <c r="H61" s="500"/>
      <c r="I61" s="159" t="s">
        <v>63</v>
      </c>
    </row>
    <row r="62" spans="1:9" ht="15" customHeight="1">
      <c r="A62" s="453" t="s">
        <v>584</v>
      </c>
      <c r="B62" s="450">
        <v>41067</v>
      </c>
      <c r="C62" s="361" t="s">
        <v>27</v>
      </c>
      <c r="D62" s="155" t="s">
        <v>0</v>
      </c>
      <c r="E62" s="155" t="s">
        <v>65</v>
      </c>
      <c r="F62" s="155">
        <v>0</v>
      </c>
      <c r="G62" s="489">
        <v>0</v>
      </c>
      <c r="H62" s="489">
        <v>0</v>
      </c>
      <c r="I62" s="407" t="s">
        <v>63</v>
      </c>
    </row>
    <row r="63" spans="1:9" ht="15" customHeight="1">
      <c r="A63" s="449" t="s">
        <v>435</v>
      </c>
      <c r="B63" s="450">
        <v>41110</v>
      </c>
      <c r="C63" s="361" t="s">
        <v>27</v>
      </c>
      <c r="D63" s="155" t="s">
        <v>0</v>
      </c>
      <c r="E63" s="155" t="s">
        <v>65</v>
      </c>
      <c r="F63" s="155">
        <v>0</v>
      </c>
      <c r="G63" s="475">
        <v>0</v>
      </c>
      <c r="H63" s="475">
        <v>0</v>
      </c>
      <c r="I63" s="407" t="s">
        <v>63</v>
      </c>
    </row>
    <row r="64" spans="1:9" ht="15" customHeight="1">
      <c r="A64" s="361" t="s">
        <v>33</v>
      </c>
      <c r="B64" s="450">
        <v>40946</v>
      </c>
      <c r="C64" s="361" t="s">
        <v>27</v>
      </c>
      <c r="D64" s="155" t="s">
        <v>0</v>
      </c>
      <c r="E64" s="155" t="s">
        <v>65</v>
      </c>
      <c r="F64" s="155">
        <v>0</v>
      </c>
      <c r="G64" s="158">
        <v>0</v>
      </c>
      <c r="H64" s="158">
        <v>0</v>
      </c>
      <c r="I64" s="159" t="s">
        <v>63</v>
      </c>
    </row>
    <row r="65" spans="1:9" ht="15" customHeight="1">
      <c r="A65" s="294" t="s">
        <v>34</v>
      </c>
      <c r="B65" s="151">
        <v>40951</v>
      </c>
      <c r="C65" s="152" t="s">
        <v>27</v>
      </c>
      <c r="D65" s="91" t="s">
        <v>0</v>
      </c>
      <c r="E65" s="26" t="s">
        <v>65</v>
      </c>
      <c r="F65" s="27">
        <v>0</v>
      </c>
      <c r="G65" s="498">
        <v>0</v>
      </c>
      <c r="H65" s="498">
        <v>0</v>
      </c>
      <c r="I65" s="110" t="s">
        <v>63</v>
      </c>
    </row>
    <row r="66" spans="1:9" ht="15" customHeight="1">
      <c r="A66" s="35" t="s">
        <v>34</v>
      </c>
      <c r="B66" s="68">
        <v>40991</v>
      </c>
      <c r="C66" s="120" t="s">
        <v>27</v>
      </c>
      <c r="D66" s="91" t="s">
        <v>0</v>
      </c>
      <c r="E66" s="26" t="s">
        <v>65</v>
      </c>
      <c r="F66" s="27">
        <v>0</v>
      </c>
      <c r="G66" s="499"/>
      <c r="H66" s="499"/>
      <c r="I66" s="110" t="s">
        <v>63</v>
      </c>
    </row>
    <row r="67" spans="1:9" ht="15" customHeight="1">
      <c r="A67" s="35" t="s">
        <v>34</v>
      </c>
      <c r="B67" s="68">
        <v>41033</v>
      </c>
      <c r="C67" s="120" t="s">
        <v>27</v>
      </c>
      <c r="D67" s="91" t="s">
        <v>0</v>
      </c>
      <c r="E67" s="26" t="s">
        <v>65</v>
      </c>
      <c r="F67" s="27">
        <v>0</v>
      </c>
      <c r="G67" s="499"/>
      <c r="H67" s="499"/>
      <c r="I67" s="110" t="s">
        <v>63</v>
      </c>
    </row>
    <row r="68" spans="1:9" ht="15" customHeight="1">
      <c r="A68" s="35" t="s">
        <v>34</v>
      </c>
      <c r="B68" s="68">
        <v>41076</v>
      </c>
      <c r="C68" s="120" t="s">
        <v>27</v>
      </c>
      <c r="D68" s="91" t="s">
        <v>0</v>
      </c>
      <c r="E68" s="26" t="s">
        <v>65</v>
      </c>
      <c r="F68" s="27">
        <v>0</v>
      </c>
      <c r="G68" s="499"/>
      <c r="H68" s="499"/>
      <c r="I68" s="110" t="s">
        <v>63</v>
      </c>
    </row>
    <row r="69" spans="1:9" ht="15" customHeight="1">
      <c r="A69" s="103" t="s">
        <v>34</v>
      </c>
      <c r="B69" s="68">
        <v>41117</v>
      </c>
      <c r="C69" s="120" t="s">
        <v>27</v>
      </c>
      <c r="D69" s="91" t="s">
        <v>0</v>
      </c>
      <c r="E69" s="26" t="s">
        <v>65</v>
      </c>
      <c r="F69" s="27">
        <v>0</v>
      </c>
      <c r="G69" s="500"/>
      <c r="H69" s="500"/>
      <c r="I69" s="110" t="s">
        <v>63</v>
      </c>
    </row>
    <row r="70" spans="1:9" ht="15" customHeight="1">
      <c r="A70" s="150" t="s">
        <v>532</v>
      </c>
      <c r="B70" s="151">
        <v>40954</v>
      </c>
      <c r="C70" s="152" t="s">
        <v>288</v>
      </c>
      <c r="D70" s="91" t="s">
        <v>0</v>
      </c>
      <c r="E70" s="26" t="s">
        <v>65</v>
      </c>
      <c r="F70" s="27">
        <v>0</v>
      </c>
      <c r="G70" s="158">
        <v>0</v>
      </c>
      <c r="H70" s="158">
        <v>0</v>
      </c>
      <c r="I70" s="110" t="s">
        <v>63</v>
      </c>
    </row>
    <row r="71" spans="1:9" ht="15" customHeight="1">
      <c r="A71" s="150" t="s">
        <v>533</v>
      </c>
      <c r="B71" s="151">
        <v>40955</v>
      </c>
      <c r="C71" s="152" t="s">
        <v>398</v>
      </c>
      <c r="D71" s="91" t="s">
        <v>0</v>
      </c>
      <c r="E71" s="26" t="s">
        <v>65</v>
      </c>
      <c r="F71" s="27">
        <v>0</v>
      </c>
      <c r="G71" s="158">
        <v>0</v>
      </c>
      <c r="H71" s="158">
        <v>0</v>
      </c>
      <c r="I71" s="110" t="s">
        <v>63</v>
      </c>
    </row>
    <row r="72" spans="1:9" ht="15" customHeight="1">
      <c r="A72" s="41" t="s">
        <v>164</v>
      </c>
      <c r="B72" s="25">
        <v>40960</v>
      </c>
      <c r="C72" s="133" t="s">
        <v>402</v>
      </c>
      <c r="D72" s="12" t="s">
        <v>0</v>
      </c>
      <c r="E72" s="12" t="s">
        <v>65</v>
      </c>
      <c r="F72" s="12">
        <v>0</v>
      </c>
      <c r="G72" s="158">
        <v>0</v>
      </c>
      <c r="H72" s="158">
        <v>0</v>
      </c>
      <c r="I72" s="159" t="s">
        <v>63</v>
      </c>
    </row>
    <row r="73" spans="1:9" ht="15" customHeight="1">
      <c r="A73" s="41" t="s">
        <v>534</v>
      </c>
      <c r="B73" s="25">
        <v>40967</v>
      </c>
      <c r="C73" s="133" t="s">
        <v>510</v>
      </c>
      <c r="D73" s="12" t="s">
        <v>0</v>
      </c>
      <c r="E73" s="12" t="s">
        <v>65</v>
      </c>
      <c r="F73" s="12">
        <v>0</v>
      </c>
      <c r="G73" s="158">
        <v>0</v>
      </c>
      <c r="H73" s="158">
        <v>0</v>
      </c>
      <c r="I73" s="159" t="s">
        <v>63</v>
      </c>
    </row>
    <row r="74" spans="1:9" ht="15" customHeight="1">
      <c r="A74" s="41" t="s">
        <v>535</v>
      </c>
      <c r="B74" s="25">
        <v>40972</v>
      </c>
      <c r="C74" s="133" t="s">
        <v>417</v>
      </c>
      <c r="D74" s="12" t="s">
        <v>47</v>
      </c>
      <c r="E74" s="12" t="s">
        <v>270</v>
      </c>
      <c r="F74" s="12">
        <v>1</v>
      </c>
      <c r="G74" s="158">
        <f>0/1</f>
        <v>0</v>
      </c>
      <c r="H74" s="158">
        <f>1/1</f>
        <v>1</v>
      </c>
      <c r="I74" s="159" t="s">
        <v>540</v>
      </c>
    </row>
    <row r="75" spans="1:9" ht="15" customHeight="1">
      <c r="A75" s="66" t="s">
        <v>536</v>
      </c>
      <c r="B75" s="25">
        <v>40977</v>
      </c>
      <c r="C75" s="133" t="s">
        <v>537</v>
      </c>
      <c r="D75" s="12" t="s">
        <v>0</v>
      </c>
      <c r="E75" s="12" t="s">
        <v>65</v>
      </c>
      <c r="F75" s="12">
        <v>0</v>
      </c>
      <c r="G75" s="498">
        <v>0</v>
      </c>
      <c r="H75" s="498">
        <v>0</v>
      </c>
      <c r="I75" s="159" t="s">
        <v>63</v>
      </c>
    </row>
    <row r="76" spans="1:9" ht="15" customHeight="1">
      <c r="A76" s="55" t="s">
        <v>536</v>
      </c>
      <c r="B76" s="25">
        <v>41004</v>
      </c>
      <c r="C76" s="133" t="s">
        <v>537</v>
      </c>
      <c r="D76" s="12" t="s">
        <v>0</v>
      </c>
      <c r="E76" s="12" t="s">
        <v>65</v>
      </c>
      <c r="F76" s="12">
        <v>0</v>
      </c>
      <c r="G76" s="499"/>
      <c r="H76" s="499"/>
      <c r="I76" s="159" t="s">
        <v>63</v>
      </c>
    </row>
    <row r="77" spans="1:9" ht="15" customHeight="1">
      <c r="A77" s="55" t="s">
        <v>536</v>
      </c>
      <c r="B77" s="25">
        <v>41102</v>
      </c>
      <c r="C77" s="133" t="s">
        <v>537</v>
      </c>
      <c r="D77" s="12" t="s">
        <v>0</v>
      </c>
      <c r="E77" s="12" t="s">
        <v>65</v>
      </c>
      <c r="F77" s="12">
        <v>0</v>
      </c>
      <c r="G77" s="499"/>
      <c r="H77" s="499"/>
      <c r="I77" s="159" t="s">
        <v>63</v>
      </c>
    </row>
    <row r="78" spans="1:9" ht="15" customHeight="1">
      <c r="A78" s="41" t="s">
        <v>536</v>
      </c>
      <c r="B78" s="25">
        <v>41128</v>
      </c>
      <c r="C78" s="133" t="s">
        <v>537</v>
      </c>
      <c r="D78" s="12" t="s">
        <v>0</v>
      </c>
      <c r="E78" s="12" t="s">
        <v>65</v>
      </c>
      <c r="F78" s="12">
        <v>0</v>
      </c>
      <c r="G78" s="500"/>
      <c r="H78" s="500"/>
      <c r="I78" s="159" t="s">
        <v>63</v>
      </c>
    </row>
    <row r="79" spans="1:9" ht="15" customHeight="1">
      <c r="A79" s="41" t="s">
        <v>538</v>
      </c>
      <c r="B79" s="25">
        <v>40980</v>
      </c>
      <c r="C79" s="133" t="s">
        <v>398</v>
      </c>
      <c r="D79" s="12" t="s">
        <v>0</v>
      </c>
      <c r="E79" s="12" t="s">
        <v>65</v>
      </c>
      <c r="F79" s="12">
        <v>0</v>
      </c>
      <c r="G79" s="158">
        <v>0</v>
      </c>
      <c r="H79" s="158">
        <v>0</v>
      </c>
      <c r="I79" s="159" t="s">
        <v>63</v>
      </c>
    </row>
    <row r="80" spans="1:9" ht="15" customHeight="1">
      <c r="A80" s="41" t="s">
        <v>539</v>
      </c>
      <c r="B80" s="25">
        <v>40980</v>
      </c>
      <c r="C80" s="133" t="s">
        <v>288</v>
      </c>
      <c r="D80" s="12" t="s">
        <v>0</v>
      </c>
      <c r="E80" s="12" t="s">
        <v>65</v>
      </c>
      <c r="F80" s="12">
        <v>0</v>
      </c>
      <c r="G80" s="158">
        <v>0</v>
      </c>
      <c r="H80" s="158">
        <v>0</v>
      </c>
      <c r="I80" s="159" t="s">
        <v>63</v>
      </c>
    </row>
    <row r="81" spans="1:9" ht="15" customHeight="1">
      <c r="A81" s="41" t="s">
        <v>541</v>
      </c>
      <c r="B81" s="25">
        <v>40982</v>
      </c>
      <c r="C81" s="133" t="s">
        <v>462</v>
      </c>
      <c r="D81" s="12" t="s">
        <v>0</v>
      </c>
      <c r="E81" s="12" t="s">
        <v>65</v>
      </c>
      <c r="F81" s="12">
        <v>0</v>
      </c>
      <c r="G81" s="158">
        <v>0</v>
      </c>
      <c r="H81" s="158">
        <v>0</v>
      </c>
      <c r="I81" s="159" t="s">
        <v>63</v>
      </c>
    </row>
    <row r="82" spans="1:9" ht="15" customHeight="1">
      <c r="A82" s="41" t="s">
        <v>543</v>
      </c>
      <c r="B82" s="25">
        <v>40984</v>
      </c>
      <c r="C82" s="133" t="s">
        <v>288</v>
      </c>
      <c r="D82" s="12" t="s">
        <v>0</v>
      </c>
      <c r="E82" s="12" t="s">
        <v>65</v>
      </c>
      <c r="F82" s="12">
        <v>0</v>
      </c>
      <c r="G82" s="158">
        <v>0</v>
      </c>
      <c r="H82" s="158">
        <v>0</v>
      </c>
      <c r="I82" s="159" t="s">
        <v>63</v>
      </c>
    </row>
    <row r="83" spans="1:9" ht="15" customHeight="1">
      <c r="A83" s="361" t="s">
        <v>545</v>
      </c>
      <c r="B83" s="450">
        <v>40985</v>
      </c>
      <c r="C83" s="127" t="s">
        <v>525</v>
      </c>
      <c r="D83" s="155" t="s">
        <v>0</v>
      </c>
      <c r="E83" s="155" t="s">
        <v>65</v>
      </c>
      <c r="F83" s="155">
        <v>0</v>
      </c>
      <c r="G83" s="158">
        <v>0</v>
      </c>
      <c r="H83" s="158">
        <v>0</v>
      </c>
      <c r="I83" s="159" t="s">
        <v>63</v>
      </c>
    </row>
    <row r="84" spans="1:9" ht="15" customHeight="1">
      <c r="A84" s="469" t="s">
        <v>206</v>
      </c>
      <c r="B84" s="68">
        <v>40985</v>
      </c>
      <c r="C84" s="127" t="s">
        <v>27</v>
      </c>
      <c r="D84" s="155" t="s">
        <v>0</v>
      </c>
      <c r="E84" s="12" t="s">
        <v>65</v>
      </c>
      <c r="F84" s="12">
        <v>0</v>
      </c>
      <c r="G84" s="498">
        <v>0</v>
      </c>
      <c r="H84" s="498">
        <v>0</v>
      </c>
      <c r="I84" s="110" t="s">
        <v>63</v>
      </c>
    </row>
    <row r="85" spans="1:9" ht="15" customHeight="1">
      <c r="A85" s="453" t="s">
        <v>206</v>
      </c>
      <c r="B85" s="68">
        <v>41011</v>
      </c>
      <c r="C85" s="127" t="s">
        <v>27</v>
      </c>
      <c r="D85" s="155" t="s">
        <v>0</v>
      </c>
      <c r="E85" s="12" t="s">
        <v>65</v>
      </c>
      <c r="F85" s="12">
        <v>0</v>
      </c>
      <c r="G85" s="499"/>
      <c r="H85" s="499"/>
      <c r="I85" s="110" t="s">
        <v>63</v>
      </c>
    </row>
    <row r="86" spans="1:9" ht="15" customHeight="1">
      <c r="A86" s="453" t="s">
        <v>206</v>
      </c>
      <c r="B86" s="68">
        <v>41047</v>
      </c>
      <c r="C86" s="127" t="s">
        <v>27</v>
      </c>
      <c r="D86" s="155" t="s">
        <v>0</v>
      </c>
      <c r="E86" s="12" t="s">
        <v>65</v>
      </c>
      <c r="F86" s="12">
        <v>0</v>
      </c>
      <c r="G86" s="499"/>
      <c r="H86" s="499"/>
      <c r="I86" s="110" t="s">
        <v>63</v>
      </c>
    </row>
    <row r="87" spans="1:9" ht="15" customHeight="1">
      <c r="A87" s="453" t="s">
        <v>206</v>
      </c>
      <c r="B87" s="68">
        <v>41074</v>
      </c>
      <c r="C87" s="127" t="s">
        <v>27</v>
      </c>
      <c r="D87" s="155" t="s">
        <v>0</v>
      </c>
      <c r="E87" s="12" t="s">
        <v>65</v>
      </c>
      <c r="F87" s="12">
        <v>0</v>
      </c>
      <c r="G87" s="499"/>
      <c r="H87" s="499"/>
      <c r="I87" s="110" t="s">
        <v>63</v>
      </c>
    </row>
    <row r="88" spans="1:9" ht="15" customHeight="1">
      <c r="A88" s="367" t="s">
        <v>206</v>
      </c>
      <c r="B88" s="151">
        <v>41102</v>
      </c>
      <c r="C88" s="183" t="s">
        <v>27</v>
      </c>
      <c r="D88" s="155" t="s">
        <v>0</v>
      </c>
      <c r="E88" s="12" t="s">
        <v>65</v>
      </c>
      <c r="F88" s="12">
        <v>0</v>
      </c>
      <c r="G88" s="482"/>
      <c r="H88" s="482"/>
      <c r="I88" s="110" t="s">
        <v>63</v>
      </c>
    </row>
    <row r="89" spans="1:9" ht="15" customHeight="1">
      <c r="A89" s="449" t="s">
        <v>544</v>
      </c>
      <c r="B89" s="68">
        <v>40987</v>
      </c>
      <c r="C89" s="127" t="s">
        <v>510</v>
      </c>
      <c r="D89" s="155" t="s">
        <v>0</v>
      </c>
      <c r="E89" s="12" t="s">
        <v>65</v>
      </c>
      <c r="F89" s="12">
        <v>0</v>
      </c>
      <c r="G89" s="158">
        <v>0</v>
      </c>
      <c r="H89" s="158">
        <v>0</v>
      </c>
      <c r="I89" s="110" t="s">
        <v>63</v>
      </c>
    </row>
    <row r="90" spans="1:9" ht="15" customHeight="1">
      <c r="A90" s="449" t="s">
        <v>21</v>
      </c>
      <c r="B90" s="68">
        <v>40994</v>
      </c>
      <c r="C90" s="127" t="s">
        <v>407</v>
      </c>
      <c r="D90" s="155" t="s">
        <v>0</v>
      </c>
      <c r="E90" s="12" t="s">
        <v>65</v>
      </c>
      <c r="F90" s="12">
        <v>0</v>
      </c>
      <c r="G90" s="158">
        <v>0</v>
      </c>
      <c r="H90" s="158">
        <v>0</v>
      </c>
      <c r="I90" s="110" t="s">
        <v>63</v>
      </c>
    </row>
    <row r="91" spans="1:9" ht="15" customHeight="1">
      <c r="A91" s="449" t="s">
        <v>394</v>
      </c>
      <c r="B91" s="68">
        <v>40995</v>
      </c>
      <c r="C91" s="127" t="s">
        <v>288</v>
      </c>
      <c r="D91" s="155" t="s">
        <v>0</v>
      </c>
      <c r="E91" s="12" t="s">
        <v>65</v>
      </c>
      <c r="F91" s="12">
        <v>0</v>
      </c>
      <c r="G91" s="158">
        <v>0</v>
      </c>
      <c r="H91" s="158">
        <v>0</v>
      </c>
      <c r="I91" s="110" t="s">
        <v>63</v>
      </c>
    </row>
    <row r="92" spans="1:9" ht="15" customHeight="1">
      <c r="A92" s="449" t="s">
        <v>546</v>
      </c>
      <c r="B92" s="68">
        <v>40996</v>
      </c>
      <c r="C92" s="127" t="s">
        <v>462</v>
      </c>
      <c r="D92" s="155" t="s">
        <v>0</v>
      </c>
      <c r="E92" s="12" t="s">
        <v>65</v>
      </c>
      <c r="F92" s="12">
        <v>0</v>
      </c>
      <c r="G92" s="158">
        <v>0</v>
      </c>
      <c r="H92" s="158">
        <v>0</v>
      </c>
      <c r="I92" s="110" t="s">
        <v>63</v>
      </c>
    </row>
    <row r="93" spans="1:9" ht="15" customHeight="1">
      <c r="A93" s="453" t="s">
        <v>547</v>
      </c>
      <c r="B93" s="68">
        <v>40996</v>
      </c>
      <c r="C93" s="127" t="s">
        <v>537</v>
      </c>
      <c r="D93" s="155" t="s">
        <v>0</v>
      </c>
      <c r="E93" s="12" t="s">
        <v>65</v>
      </c>
      <c r="F93" s="12">
        <v>0</v>
      </c>
      <c r="G93" s="158">
        <v>0</v>
      </c>
      <c r="H93" s="158">
        <v>0</v>
      </c>
      <c r="I93" s="110" t="s">
        <v>63</v>
      </c>
    </row>
    <row r="94" spans="1:9" ht="15" customHeight="1">
      <c r="A94" s="453" t="s">
        <v>547</v>
      </c>
      <c r="B94" s="68">
        <v>41093</v>
      </c>
      <c r="C94" s="127" t="s">
        <v>537</v>
      </c>
      <c r="D94" s="155" t="s">
        <v>0</v>
      </c>
      <c r="E94" s="12" t="s">
        <v>65</v>
      </c>
      <c r="F94" s="12">
        <v>0</v>
      </c>
      <c r="G94" s="158">
        <v>0</v>
      </c>
      <c r="H94" s="158">
        <v>0</v>
      </c>
      <c r="I94" s="110" t="s">
        <v>63</v>
      </c>
    </row>
    <row r="95" spans="1:9" ht="15" customHeight="1">
      <c r="A95" s="453" t="s">
        <v>547</v>
      </c>
      <c r="B95" s="68">
        <v>41099</v>
      </c>
      <c r="C95" s="127" t="s">
        <v>537</v>
      </c>
      <c r="D95" s="155" t="s">
        <v>0</v>
      </c>
      <c r="E95" s="12" t="s">
        <v>65</v>
      </c>
      <c r="F95" s="12">
        <v>0</v>
      </c>
      <c r="G95" s="158">
        <v>0</v>
      </c>
      <c r="H95" s="158">
        <v>0</v>
      </c>
      <c r="I95" s="110" t="s">
        <v>63</v>
      </c>
    </row>
    <row r="96" spans="1:9" ht="15" customHeight="1">
      <c r="A96" s="449" t="s">
        <v>547</v>
      </c>
      <c r="B96" s="68">
        <v>41104</v>
      </c>
      <c r="C96" s="127" t="s">
        <v>537</v>
      </c>
      <c r="D96" s="155" t="s">
        <v>0</v>
      </c>
      <c r="E96" s="12" t="s">
        <v>65</v>
      </c>
      <c r="F96" s="12">
        <v>0</v>
      </c>
      <c r="G96" s="158">
        <v>0</v>
      </c>
      <c r="H96" s="158">
        <v>0</v>
      </c>
      <c r="I96" s="110" t="s">
        <v>63</v>
      </c>
    </row>
    <row r="97" spans="1:9" ht="15" customHeight="1">
      <c r="A97" s="449" t="s">
        <v>548</v>
      </c>
      <c r="B97" s="68">
        <v>40999</v>
      </c>
      <c r="C97" s="127" t="s">
        <v>398</v>
      </c>
      <c r="D97" s="155" t="s">
        <v>0</v>
      </c>
      <c r="E97" s="12" t="s">
        <v>65</v>
      </c>
      <c r="F97" s="12">
        <v>0</v>
      </c>
      <c r="G97" s="158">
        <v>0</v>
      </c>
      <c r="H97" s="158">
        <v>0</v>
      </c>
      <c r="I97" s="110" t="s">
        <v>63</v>
      </c>
    </row>
    <row r="98" spans="1:9" ht="15" customHeight="1">
      <c r="A98" s="449" t="s">
        <v>549</v>
      </c>
      <c r="B98" s="68">
        <v>41003</v>
      </c>
      <c r="C98" s="127" t="s">
        <v>398</v>
      </c>
      <c r="D98" s="155" t="s">
        <v>0</v>
      </c>
      <c r="E98" s="12" t="s">
        <v>65</v>
      </c>
      <c r="F98" s="12">
        <v>0</v>
      </c>
      <c r="G98" s="158">
        <v>0</v>
      </c>
      <c r="H98" s="158">
        <v>0</v>
      </c>
      <c r="I98" s="110" t="s">
        <v>63</v>
      </c>
    </row>
    <row r="99" spans="1:9" ht="15" customHeight="1">
      <c r="A99" s="449" t="s">
        <v>550</v>
      </c>
      <c r="B99" s="68">
        <v>41005</v>
      </c>
      <c r="C99" s="127" t="s">
        <v>288</v>
      </c>
      <c r="D99" s="155" t="s">
        <v>0</v>
      </c>
      <c r="E99" s="12" t="s">
        <v>65</v>
      </c>
      <c r="F99" s="12">
        <v>0</v>
      </c>
      <c r="G99" s="158">
        <v>0</v>
      </c>
      <c r="H99" s="158">
        <v>0</v>
      </c>
      <c r="I99" s="110" t="s">
        <v>63</v>
      </c>
    </row>
    <row r="100" spans="1:9" ht="15" customHeight="1">
      <c r="A100" s="449" t="s">
        <v>551</v>
      </c>
      <c r="B100" s="68">
        <v>41009</v>
      </c>
      <c r="C100" s="127" t="s">
        <v>288</v>
      </c>
      <c r="D100" s="155" t="s">
        <v>0</v>
      </c>
      <c r="E100" s="12" t="s">
        <v>65</v>
      </c>
      <c r="F100" s="12">
        <v>0</v>
      </c>
      <c r="G100" s="158">
        <v>0</v>
      </c>
      <c r="H100" s="158">
        <v>0</v>
      </c>
      <c r="I100" s="110" t="s">
        <v>63</v>
      </c>
    </row>
    <row r="101" spans="1:9" ht="15" customHeight="1">
      <c r="A101" s="449" t="s">
        <v>552</v>
      </c>
      <c r="B101" s="68">
        <v>41013</v>
      </c>
      <c r="C101" s="127" t="s">
        <v>525</v>
      </c>
      <c r="D101" s="155" t="s">
        <v>0</v>
      </c>
      <c r="E101" s="12" t="s">
        <v>65</v>
      </c>
      <c r="F101" s="12">
        <v>0</v>
      </c>
      <c r="G101" s="158">
        <v>0</v>
      </c>
      <c r="H101" s="158">
        <v>0</v>
      </c>
      <c r="I101" s="110" t="s">
        <v>63</v>
      </c>
    </row>
    <row r="102" spans="1:9" ht="15" customHeight="1">
      <c r="A102" s="449" t="s">
        <v>553</v>
      </c>
      <c r="B102" s="68">
        <v>41015</v>
      </c>
      <c r="C102" s="127" t="s">
        <v>398</v>
      </c>
      <c r="D102" s="155" t="s">
        <v>0</v>
      </c>
      <c r="E102" s="12" t="s">
        <v>65</v>
      </c>
      <c r="F102" s="12">
        <v>0</v>
      </c>
      <c r="G102" s="158">
        <v>0</v>
      </c>
      <c r="H102" s="158">
        <v>0</v>
      </c>
      <c r="I102" s="110" t="s">
        <v>63</v>
      </c>
    </row>
    <row r="103" spans="1:9" ht="15" customHeight="1">
      <c r="A103" s="449" t="s">
        <v>252</v>
      </c>
      <c r="B103" s="68">
        <v>41016</v>
      </c>
      <c r="C103" s="127" t="s">
        <v>398</v>
      </c>
      <c r="D103" s="155" t="s">
        <v>0</v>
      </c>
      <c r="E103" s="12" t="s">
        <v>65</v>
      </c>
      <c r="F103" s="12">
        <v>0</v>
      </c>
      <c r="G103" s="158">
        <v>0</v>
      </c>
      <c r="H103" s="158">
        <v>0</v>
      </c>
      <c r="I103" s="110" t="s">
        <v>63</v>
      </c>
    </row>
    <row r="104" spans="1:9" ht="15" customHeight="1">
      <c r="A104" s="469" t="s">
        <v>554</v>
      </c>
      <c r="B104" s="68">
        <v>41017</v>
      </c>
      <c r="C104" s="127" t="s">
        <v>537</v>
      </c>
      <c r="D104" s="155" t="s">
        <v>0</v>
      </c>
      <c r="E104" s="12" t="s">
        <v>65</v>
      </c>
      <c r="F104" s="12">
        <v>0</v>
      </c>
      <c r="G104" s="158">
        <v>0</v>
      </c>
      <c r="H104" s="158">
        <v>0</v>
      </c>
      <c r="I104" s="110" t="s">
        <v>63</v>
      </c>
    </row>
    <row r="105" spans="1:9" ht="15" customHeight="1">
      <c r="A105" s="449" t="s">
        <v>554</v>
      </c>
      <c r="B105" s="68">
        <v>41023</v>
      </c>
      <c r="C105" s="127" t="s">
        <v>537</v>
      </c>
      <c r="D105" s="155" t="s">
        <v>0</v>
      </c>
      <c r="E105" s="12" t="s">
        <v>65</v>
      </c>
      <c r="F105" s="12">
        <v>0</v>
      </c>
      <c r="G105" s="158">
        <v>0</v>
      </c>
      <c r="H105" s="158">
        <v>0</v>
      </c>
      <c r="I105" s="110" t="s">
        <v>63</v>
      </c>
    </row>
    <row r="106" spans="1:9" ht="15" customHeight="1">
      <c r="A106" s="449" t="s">
        <v>173</v>
      </c>
      <c r="B106" s="68">
        <v>41023</v>
      </c>
      <c r="C106" s="127" t="s">
        <v>402</v>
      </c>
      <c r="D106" s="155" t="s">
        <v>0</v>
      </c>
      <c r="E106" s="12" t="s">
        <v>65</v>
      </c>
      <c r="F106" s="12">
        <v>0</v>
      </c>
      <c r="G106" s="158">
        <v>0</v>
      </c>
      <c r="H106" s="158">
        <v>0</v>
      </c>
      <c r="I106" s="110" t="s">
        <v>63</v>
      </c>
    </row>
    <row r="107" spans="1:9" ht="15" customHeight="1">
      <c r="A107" s="449" t="s">
        <v>555</v>
      </c>
      <c r="B107" s="68">
        <v>41025</v>
      </c>
      <c r="C107" s="127" t="s">
        <v>556</v>
      </c>
      <c r="D107" s="155" t="s">
        <v>0</v>
      </c>
      <c r="E107" s="12" t="s">
        <v>65</v>
      </c>
      <c r="F107" s="12">
        <v>0</v>
      </c>
      <c r="G107" s="158">
        <v>0</v>
      </c>
      <c r="H107" s="158">
        <v>0</v>
      </c>
      <c r="I107" s="110" t="s">
        <v>63</v>
      </c>
    </row>
    <row r="108" spans="1:9" ht="15" customHeight="1">
      <c r="A108" s="449" t="s">
        <v>557</v>
      </c>
      <c r="B108" s="68">
        <v>41027</v>
      </c>
      <c r="C108" s="127" t="s">
        <v>288</v>
      </c>
      <c r="D108" s="155" t="s">
        <v>0</v>
      </c>
      <c r="E108" s="12" t="s">
        <v>65</v>
      </c>
      <c r="F108" s="12">
        <v>0</v>
      </c>
      <c r="G108" s="158">
        <v>0</v>
      </c>
      <c r="H108" s="158">
        <v>0</v>
      </c>
      <c r="I108" s="110" t="s">
        <v>63</v>
      </c>
    </row>
    <row r="109" spans="1:9" ht="15" customHeight="1">
      <c r="A109" s="449" t="s">
        <v>509</v>
      </c>
      <c r="B109" s="68">
        <v>41030</v>
      </c>
      <c r="C109" s="127" t="s">
        <v>510</v>
      </c>
      <c r="D109" s="155" t="s">
        <v>0</v>
      </c>
      <c r="E109" s="12" t="s">
        <v>65</v>
      </c>
      <c r="F109" s="12">
        <v>0</v>
      </c>
      <c r="G109" s="158">
        <v>0</v>
      </c>
      <c r="H109" s="158">
        <v>0</v>
      </c>
      <c r="I109" s="110" t="s">
        <v>63</v>
      </c>
    </row>
    <row r="110" spans="1:9" ht="15" customHeight="1">
      <c r="A110" s="449" t="s">
        <v>558</v>
      </c>
      <c r="B110" s="68">
        <v>41030</v>
      </c>
      <c r="C110" s="127" t="s">
        <v>559</v>
      </c>
      <c r="D110" s="155" t="s">
        <v>0</v>
      </c>
      <c r="E110" s="12" t="s">
        <v>65</v>
      </c>
      <c r="F110" s="12">
        <v>0</v>
      </c>
      <c r="G110" s="158">
        <v>0</v>
      </c>
      <c r="H110" s="158">
        <v>0</v>
      </c>
      <c r="I110" s="110" t="s">
        <v>63</v>
      </c>
    </row>
    <row r="111" spans="1:9" ht="15" customHeight="1">
      <c r="A111" s="469" t="s">
        <v>560</v>
      </c>
      <c r="B111" s="68">
        <v>41034</v>
      </c>
      <c r="C111" s="127" t="s">
        <v>27</v>
      </c>
      <c r="D111" s="155" t="s">
        <v>0</v>
      </c>
      <c r="E111" s="12" t="s">
        <v>65</v>
      </c>
      <c r="F111" s="12">
        <v>0</v>
      </c>
      <c r="G111" s="498">
        <v>0</v>
      </c>
      <c r="H111" s="498">
        <v>0</v>
      </c>
      <c r="I111" s="110" t="s">
        <v>63</v>
      </c>
    </row>
    <row r="112" spans="1:9" ht="15" customHeight="1">
      <c r="A112" s="453" t="s">
        <v>560</v>
      </c>
      <c r="B112" s="68">
        <v>41061</v>
      </c>
      <c r="C112" s="127" t="s">
        <v>27</v>
      </c>
      <c r="D112" s="155" t="s">
        <v>0</v>
      </c>
      <c r="E112" s="12" t="s">
        <v>65</v>
      </c>
      <c r="F112" s="12">
        <v>0</v>
      </c>
      <c r="G112" s="499"/>
      <c r="H112" s="499"/>
      <c r="I112" s="110" t="s">
        <v>63</v>
      </c>
    </row>
    <row r="113" spans="1:9" ht="15" customHeight="1">
      <c r="A113" s="436" t="s">
        <v>560</v>
      </c>
      <c r="B113" s="151">
        <v>41089</v>
      </c>
      <c r="C113" s="142" t="s">
        <v>27</v>
      </c>
      <c r="D113" s="155" t="s">
        <v>0</v>
      </c>
      <c r="E113" s="12" t="s">
        <v>65</v>
      </c>
      <c r="F113" s="12">
        <v>0</v>
      </c>
      <c r="G113" s="499"/>
      <c r="H113" s="499"/>
      <c r="I113" s="110" t="s">
        <v>63</v>
      </c>
    </row>
    <row r="114" spans="1:9" ht="15" customHeight="1">
      <c r="A114" s="367" t="s">
        <v>560</v>
      </c>
      <c r="B114" s="151">
        <v>41118</v>
      </c>
      <c r="C114" s="142" t="s">
        <v>27</v>
      </c>
      <c r="D114" s="155" t="s">
        <v>0</v>
      </c>
      <c r="E114" s="12" t="s">
        <v>65</v>
      </c>
      <c r="F114" s="12">
        <v>0</v>
      </c>
      <c r="G114" s="500"/>
      <c r="H114" s="500"/>
      <c r="I114" s="110" t="s">
        <v>63</v>
      </c>
    </row>
    <row r="115" spans="1:9" ht="15" customHeight="1">
      <c r="A115" s="469" t="s">
        <v>562</v>
      </c>
      <c r="B115" s="68">
        <v>41039</v>
      </c>
      <c r="C115" s="127" t="s">
        <v>27</v>
      </c>
      <c r="D115" s="155" t="s">
        <v>0</v>
      </c>
      <c r="E115" s="12" t="s">
        <v>65</v>
      </c>
      <c r="F115" s="12">
        <v>0</v>
      </c>
      <c r="G115" s="498">
        <v>0</v>
      </c>
      <c r="H115" s="498">
        <v>0</v>
      </c>
      <c r="I115" s="110" t="s">
        <v>63</v>
      </c>
    </row>
    <row r="116" spans="1:9" ht="15" customHeight="1">
      <c r="A116" s="449" t="s">
        <v>562</v>
      </c>
      <c r="B116" s="68">
        <v>41142</v>
      </c>
      <c r="C116" s="127" t="s">
        <v>27</v>
      </c>
      <c r="D116" s="155" t="s">
        <v>0</v>
      </c>
      <c r="E116" s="12" t="s">
        <v>65</v>
      </c>
      <c r="F116" s="12">
        <v>0</v>
      </c>
      <c r="G116" s="500"/>
      <c r="H116" s="500"/>
      <c r="I116" s="110" t="s">
        <v>63</v>
      </c>
    </row>
    <row r="117" spans="1:9" ht="15" customHeight="1">
      <c r="A117" s="469" t="s">
        <v>561</v>
      </c>
      <c r="B117" s="68">
        <v>41040</v>
      </c>
      <c r="C117" s="127" t="s">
        <v>27</v>
      </c>
      <c r="D117" s="91" t="s">
        <v>0</v>
      </c>
      <c r="E117" s="12" t="s">
        <v>65</v>
      </c>
      <c r="F117" s="12">
        <v>0</v>
      </c>
      <c r="G117" s="498">
        <v>0</v>
      </c>
      <c r="H117" s="498">
        <v>0</v>
      </c>
      <c r="I117" s="110" t="s">
        <v>63</v>
      </c>
    </row>
    <row r="118" spans="1:9" ht="15" customHeight="1">
      <c r="A118" s="453" t="s">
        <v>561</v>
      </c>
      <c r="B118" s="68">
        <v>41068</v>
      </c>
      <c r="C118" s="127" t="s">
        <v>27</v>
      </c>
      <c r="D118" s="91" t="s">
        <v>0</v>
      </c>
      <c r="E118" s="12" t="s">
        <v>65</v>
      </c>
      <c r="F118" s="12">
        <v>0</v>
      </c>
      <c r="G118" s="499"/>
      <c r="H118" s="499"/>
      <c r="I118" s="110" t="s">
        <v>63</v>
      </c>
    </row>
    <row r="119" spans="1:9" ht="15" customHeight="1">
      <c r="A119" s="436" t="s">
        <v>561</v>
      </c>
      <c r="B119" s="151">
        <v>41096</v>
      </c>
      <c r="C119" s="142" t="s">
        <v>27</v>
      </c>
      <c r="D119" s="91" t="s">
        <v>0</v>
      </c>
      <c r="E119" s="12" t="s">
        <v>65</v>
      </c>
      <c r="F119" s="12">
        <v>0</v>
      </c>
      <c r="G119" s="499"/>
      <c r="H119" s="499"/>
      <c r="I119" s="383" t="s">
        <v>63</v>
      </c>
    </row>
    <row r="120" spans="1:9" ht="15" customHeight="1">
      <c r="A120" s="367" t="s">
        <v>561</v>
      </c>
      <c r="B120" s="151">
        <v>41125</v>
      </c>
      <c r="C120" s="142" t="s">
        <v>27</v>
      </c>
      <c r="D120" s="91" t="s">
        <v>0</v>
      </c>
      <c r="E120" s="12" t="s">
        <v>65</v>
      </c>
      <c r="F120" s="12">
        <v>0</v>
      </c>
      <c r="G120" s="500"/>
      <c r="H120" s="500"/>
      <c r="I120" s="383" t="s">
        <v>63</v>
      </c>
    </row>
    <row r="121" spans="1:9" ht="15" customHeight="1">
      <c r="A121" s="449" t="s">
        <v>563</v>
      </c>
      <c r="B121" s="68">
        <v>41027</v>
      </c>
      <c r="C121" s="127" t="s">
        <v>288</v>
      </c>
      <c r="D121" s="155" t="s">
        <v>0</v>
      </c>
      <c r="E121" s="12" t="s">
        <v>65</v>
      </c>
      <c r="F121" s="12">
        <v>0</v>
      </c>
      <c r="G121" s="158">
        <v>0</v>
      </c>
      <c r="H121" s="158">
        <v>0</v>
      </c>
      <c r="I121" s="110" t="s">
        <v>63</v>
      </c>
    </row>
    <row r="122" spans="1:9" ht="15" customHeight="1">
      <c r="A122" s="449" t="s">
        <v>437</v>
      </c>
      <c r="B122" s="68">
        <v>41044</v>
      </c>
      <c r="C122" s="127" t="s">
        <v>288</v>
      </c>
      <c r="D122" s="155" t="s">
        <v>0</v>
      </c>
      <c r="E122" s="12" t="s">
        <v>65</v>
      </c>
      <c r="F122" s="12">
        <v>0</v>
      </c>
      <c r="G122" s="158">
        <v>0</v>
      </c>
      <c r="H122" s="158">
        <v>0</v>
      </c>
      <c r="I122" s="110" t="s">
        <v>63</v>
      </c>
    </row>
    <row r="123" spans="1:9" ht="15" customHeight="1">
      <c r="A123" s="449" t="s">
        <v>564</v>
      </c>
      <c r="B123" s="68">
        <v>41049</v>
      </c>
      <c r="C123" s="127" t="s">
        <v>398</v>
      </c>
      <c r="D123" s="91" t="s">
        <v>0</v>
      </c>
      <c r="E123" s="12" t="s">
        <v>65</v>
      </c>
      <c r="F123" s="12">
        <v>0</v>
      </c>
      <c r="G123" s="158">
        <v>0</v>
      </c>
      <c r="H123" s="158">
        <v>0</v>
      </c>
      <c r="I123" s="110" t="s">
        <v>63</v>
      </c>
    </row>
    <row r="124" spans="1:9" ht="15" customHeight="1">
      <c r="A124" s="449" t="s">
        <v>466</v>
      </c>
      <c r="B124" s="68">
        <v>41048</v>
      </c>
      <c r="C124" s="127" t="s">
        <v>288</v>
      </c>
      <c r="D124" s="91" t="s">
        <v>0</v>
      </c>
      <c r="E124" s="12" t="s">
        <v>65</v>
      </c>
      <c r="F124" s="12">
        <v>0</v>
      </c>
      <c r="G124" s="158">
        <v>0</v>
      </c>
      <c r="H124" s="158">
        <v>0</v>
      </c>
      <c r="I124" s="110" t="s">
        <v>63</v>
      </c>
    </row>
    <row r="125" spans="1:9" ht="15" customHeight="1">
      <c r="A125" s="449" t="s">
        <v>565</v>
      </c>
      <c r="B125" s="68">
        <v>41049</v>
      </c>
      <c r="C125" s="127" t="s">
        <v>559</v>
      </c>
      <c r="D125" s="91" t="s">
        <v>0</v>
      </c>
      <c r="E125" s="12" t="s">
        <v>65</v>
      </c>
      <c r="F125" s="12">
        <v>0</v>
      </c>
      <c r="G125" s="158">
        <v>0</v>
      </c>
      <c r="H125" s="158">
        <v>0</v>
      </c>
      <c r="I125" s="110" t="s">
        <v>63</v>
      </c>
    </row>
    <row r="126" spans="1:9" ht="15" customHeight="1">
      <c r="A126" s="449" t="s">
        <v>566</v>
      </c>
      <c r="B126" s="68">
        <v>41053</v>
      </c>
      <c r="C126" s="127" t="s">
        <v>559</v>
      </c>
      <c r="D126" s="91" t="s">
        <v>0</v>
      </c>
      <c r="E126" s="12" t="s">
        <v>65</v>
      </c>
      <c r="F126" s="12">
        <v>0</v>
      </c>
      <c r="G126" s="158">
        <v>0</v>
      </c>
      <c r="H126" s="158">
        <v>0</v>
      </c>
      <c r="I126" s="110" t="s">
        <v>63</v>
      </c>
    </row>
    <row r="127" spans="1:9" ht="15" customHeight="1">
      <c r="A127" s="449" t="s">
        <v>567</v>
      </c>
      <c r="B127" s="68">
        <v>41057</v>
      </c>
      <c r="C127" s="127" t="s">
        <v>398</v>
      </c>
      <c r="D127" s="91" t="s">
        <v>0</v>
      </c>
      <c r="E127" s="12" t="s">
        <v>65</v>
      </c>
      <c r="F127" s="12">
        <v>0</v>
      </c>
      <c r="G127" s="158">
        <v>0</v>
      </c>
      <c r="H127" s="158">
        <v>0</v>
      </c>
      <c r="I127" s="110" t="s">
        <v>63</v>
      </c>
    </row>
    <row r="128" spans="1:9" ht="15" customHeight="1">
      <c r="A128" s="449" t="s">
        <v>285</v>
      </c>
      <c r="B128" s="68">
        <v>41057</v>
      </c>
      <c r="C128" s="127" t="s">
        <v>54</v>
      </c>
      <c r="D128" s="91" t="s">
        <v>0</v>
      </c>
      <c r="E128" s="12" t="s">
        <v>65</v>
      </c>
      <c r="F128" s="12">
        <v>0</v>
      </c>
      <c r="G128" s="158">
        <v>0</v>
      </c>
      <c r="H128" s="158">
        <v>0</v>
      </c>
      <c r="I128" s="110" t="s">
        <v>63</v>
      </c>
    </row>
    <row r="129" spans="1:9" ht="15" customHeight="1">
      <c r="A129" s="449" t="s">
        <v>568</v>
      </c>
      <c r="B129" s="68">
        <v>41061</v>
      </c>
      <c r="C129" s="127" t="s">
        <v>288</v>
      </c>
      <c r="D129" s="155" t="s">
        <v>0</v>
      </c>
      <c r="E129" s="12" t="s">
        <v>65</v>
      </c>
      <c r="F129" s="12">
        <v>0</v>
      </c>
      <c r="G129" s="158">
        <v>0</v>
      </c>
      <c r="H129" s="158">
        <v>0</v>
      </c>
      <c r="I129" s="110" t="s">
        <v>63</v>
      </c>
    </row>
    <row r="130" spans="1:9" ht="15" customHeight="1">
      <c r="A130" s="449" t="s">
        <v>569</v>
      </c>
      <c r="B130" s="68">
        <v>41065</v>
      </c>
      <c r="C130" s="127" t="s">
        <v>398</v>
      </c>
      <c r="D130" s="155" t="s">
        <v>0</v>
      </c>
      <c r="E130" s="12" t="s">
        <v>65</v>
      </c>
      <c r="F130" s="12">
        <v>0</v>
      </c>
      <c r="G130" s="158">
        <v>0</v>
      </c>
      <c r="H130" s="158">
        <v>0</v>
      </c>
      <c r="I130" s="110" t="s">
        <v>63</v>
      </c>
    </row>
    <row r="131" spans="1:9" ht="12.75">
      <c r="A131" s="367" t="s">
        <v>465</v>
      </c>
      <c r="B131" s="141">
        <v>41070</v>
      </c>
      <c r="C131" s="142" t="s">
        <v>464</v>
      </c>
      <c r="D131" s="155" t="s">
        <v>0</v>
      </c>
      <c r="E131" s="155" t="s">
        <v>65</v>
      </c>
      <c r="F131" s="155">
        <v>0</v>
      </c>
      <c r="G131" s="158">
        <v>0</v>
      </c>
      <c r="H131" s="158">
        <v>0</v>
      </c>
      <c r="I131" s="159" t="s">
        <v>63</v>
      </c>
    </row>
    <row r="132" spans="1:256" s="43" customFormat="1" ht="15" customHeight="1">
      <c r="A132" s="41" t="s">
        <v>121</v>
      </c>
      <c r="B132" s="25">
        <v>41070</v>
      </c>
      <c r="C132" s="133" t="s">
        <v>83</v>
      </c>
      <c r="D132" s="12" t="s">
        <v>0</v>
      </c>
      <c r="E132" s="12" t="s">
        <v>65</v>
      </c>
      <c r="F132" s="12">
        <v>0</v>
      </c>
      <c r="G132" s="59">
        <v>0</v>
      </c>
      <c r="H132" s="59">
        <v>0</v>
      </c>
      <c r="I132" s="110" t="s">
        <v>63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43" customFormat="1" ht="15" customHeight="1">
      <c r="A133" s="41" t="s">
        <v>570</v>
      </c>
      <c r="B133" s="25">
        <v>41071</v>
      </c>
      <c r="C133" s="133" t="s">
        <v>398</v>
      </c>
      <c r="D133" s="12" t="s">
        <v>0</v>
      </c>
      <c r="E133" s="12" t="s">
        <v>65</v>
      </c>
      <c r="F133" s="12">
        <v>0</v>
      </c>
      <c r="G133" s="59">
        <v>0</v>
      </c>
      <c r="H133" s="59">
        <v>0</v>
      </c>
      <c r="I133" s="110" t="s">
        <v>63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43" customFormat="1" ht="15" customHeight="1">
      <c r="A134" s="54" t="s">
        <v>154</v>
      </c>
      <c r="B134" s="36">
        <v>41076</v>
      </c>
      <c r="C134" s="127" t="s">
        <v>571</v>
      </c>
      <c r="D134" s="12" t="s">
        <v>0</v>
      </c>
      <c r="E134" s="12" t="s">
        <v>65</v>
      </c>
      <c r="F134" s="12">
        <v>0</v>
      </c>
      <c r="G134" s="59">
        <v>0</v>
      </c>
      <c r="H134" s="59">
        <v>0</v>
      </c>
      <c r="I134" s="110" t="s">
        <v>63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43" customFormat="1" ht="15" customHeight="1">
      <c r="A135" s="54" t="s">
        <v>574</v>
      </c>
      <c r="B135" s="36">
        <v>41083</v>
      </c>
      <c r="C135" s="127" t="s">
        <v>451</v>
      </c>
      <c r="D135" s="12" t="s">
        <v>0</v>
      </c>
      <c r="E135" s="12" t="s">
        <v>65</v>
      </c>
      <c r="F135" s="12">
        <v>0</v>
      </c>
      <c r="G135" s="59">
        <v>0</v>
      </c>
      <c r="H135" s="59">
        <v>0</v>
      </c>
      <c r="I135" s="110" t="s">
        <v>63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43" customFormat="1" ht="15" customHeight="1">
      <c r="A136" s="54" t="s">
        <v>572</v>
      </c>
      <c r="B136" s="36">
        <v>41085</v>
      </c>
      <c r="C136" s="127" t="s">
        <v>288</v>
      </c>
      <c r="D136" s="12" t="s">
        <v>0</v>
      </c>
      <c r="E136" s="12" t="s">
        <v>65</v>
      </c>
      <c r="F136" s="12">
        <v>0</v>
      </c>
      <c r="G136" s="59">
        <v>0</v>
      </c>
      <c r="H136" s="59">
        <v>0</v>
      </c>
      <c r="I136" s="110" t="s">
        <v>63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43" customFormat="1" ht="15" customHeight="1">
      <c r="A137" s="54" t="s">
        <v>573</v>
      </c>
      <c r="B137" s="36">
        <v>41085</v>
      </c>
      <c r="C137" s="127" t="s">
        <v>451</v>
      </c>
      <c r="D137" s="12" t="s">
        <v>0</v>
      </c>
      <c r="E137" s="12" t="s">
        <v>65</v>
      </c>
      <c r="F137" s="12">
        <v>0</v>
      </c>
      <c r="G137" s="59">
        <v>0</v>
      </c>
      <c r="H137" s="59">
        <v>0</v>
      </c>
      <c r="I137" s="110" t="s">
        <v>63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43" customFormat="1" ht="15" customHeight="1">
      <c r="A138" s="144" t="s">
        <v>575</v>
      </c>
      <c r="B138" s="141">
        <v>41089</v>
      </c>
      <c r="C138" s="142" t="s">
        <v>576</v>
      </c>
      <c r="D138" s="12" t="s">
        <v>0</v>
      </c>
      <c r="E138" s="12" t="s">
        <v>65</v>
      </c>
      <c r="F138" s="12">
        <v>0</v>
      </c>
      <c r="G138" s="59">
        <v>0</v>
      </c>
      <c r="H138" s="59">
        <v>0</v>
      </c>
      <c r="I138" s="110" t="s">
        <v>63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9" ht="15" customHeight="1">
      <c r="A139" s="357" t="s">
        <v>383</v>
      </c>
      <c r="B139" s="141">
        <v>41089</v>
      </c>
      <c r="C139" s="142" t="s">
        <v>288</v>
      </c>
      <c r="D139" s="12" t="s">
        <v>0</v>
      </c>
      <c r="E139" s="12" t="s">
        <v>65</v>
      </c>
      <c r="F139" s="12">
        <v>0</v>
      </c>
      <c r="G139" s="59">
        <v>0</v>
      </c>
      <c r="H139" s="59">
        <v>0</v>
      </c>
      <c r="I139" s="110" t="s">
        <v>63</v>
      </c>
    </row>
    <row r="140" spans="1:9" ht="15" customHeight="1">
      <c r="A140" s="357" t="s">
        <v>577</v>
      </c>
      <c r="B140" s="141">
        <v>41089</v>
      </c>
      <c r="C140" s="142" t="s">
        <v>464</v>
      </c>
      <c r="D140" s="12" t="s">
        <v>0</v>
      </c>
      <c r="E140" s="12" t="s">
        <v>65</v>
      </c>
      <c r="F140" s="12">
        <v>0</v>
      </c>
      <c r="G140" s="59">
        <v>0</v>
      </c>
      <c r="H140" s="59">
        <v>0</v>
      </c>
      <c r="I140" s="110" t="s">
        <v>63</v>
      </c>
    </row>
    <row r="141" spans="1:9" ht="15" customHeight="1">
      <c r="A141" s="358" t="s">
        <v>157</v>
      </c>
      <c r="B141" s="17">
        <v>41095</v>
      </c>
      <c r="C141" s="142" t="s">
        <v>288</v>
      </c>
      <c r="D141" s="3" t="s">
        <v>0</v>
      </c>
      <c r="E141" s="3" t="s">
        <v>65</v>
      </c>
      <c r="F141" s="3">
        <v>0</v>
      </c>
      <c r="G141" s="3">
        <v>0</v>
      </c>
      <c r="H141" s="3">
        <v>0</v>
      </c>
      <c r="I141" s="480" t="s">
        <v>63</v>
      </c>
    </row>
    <row r="142" spans="1:9" ht="15" customHeight="1">
      <c r="A142" s="357" t="s">
        <v>579</v>
      </c>
      <c r="B142" s="297">
        <v>41100</v>
      </c>
      <c r="C142" s="142" t="s">
        <v>451</v>
      </c>
      <c r="D142" s="3" t="s">
        <v>0</v>
      </c>
      <c r="E142" s="3" t="s">
        <v>65</v>
      </c>
      <c r="F142" s="3">
        <v>0</v>
      </c>
      <c r="G142" s="3">
        <v>0</v>
      </c>
      <c r="H142" s="3">
        <v>0</v>
      </c>
      <c r="I142" s="480" t="s">
        <v>63</v>
      </c>
    </row>
    <row r="143" spans="1:9" ht="15" customHeight="1">
      <c r="A143" s="495" t="s">
        <v>581</v>
      </c>
      <c r="B143" s="17">
        <v>41104</v>
      </c>
      <c r="C143" s="127" t="s">
        <v>27</v>
      </c>
      <c r="D143" s="3" t="s">
        <v>0</v>
      </c>
      <c r="E143" s="3" t="s">
        <v>65</v>
      </c>
      <c r="F143" s="3">
        <v>0</v>
      </c>
      <c r="G143" s="496">
        <v>0</v>
      </c>
      <c r="H143" s="496">
        <v>0</v>
      </c>
      <c r="I143" s="480" t="s">
        <v>63</v>
      </c>
    </row>
    <row r="144" spans="1:9" ht="15" customHeight="1">
      <c r="A144" s="362" t="s">
        <v>581</v>
      </c>
      <c r="B144" s="17">
        <v>41141</v>
      </c>
      <c r="C144" s="127" t="s">
        <v>27</v>
      </c>
      <c r="D144" s="3" t="s">
        <v>0</v>
      </c>
      <c r="E144" s="3" t="s">
        <v>65</v>
      </c>
      <c r="F144" s="3">
        <v>0</v>
      </c>
      <c r="G144" s="497"/>
      <c r="H144" s="497"/>
      <c r="I144" s="480" t="s">
        <v>63</v>
      </c>
    </row>
    <row r="145" spans="1:9" ht="15" customHeight="1">
      <c r="A145" s="357" t="s">
        <v>580</v>
      </c>
      <c r="B145" s="141">
        <v>41106</v>
      </c>
      <c r="C145" s="183" t="s">
        <v>398</v>
      </c>
      <c r="D145" s="3" t="s">
        <v>0</v>
      </c>
      <c r="E145" s="3" t="s">
        <v>65</v>
      </c>
      <c r="F145" s="3">
        <v>0</v>
      </c>
      <c r="G145" s="3">
        <v>0</v>
      </c>
      <c r="H145" s="3">
        <v>0</v>
      </c>
      <c r="I145" s="480" t="s">
        <v>63</v>
      </c>
    </row>
    <row r="146" spans="1:9" ht="15" customHeight="1">
      <c r="A146" s="357" t="s">
        <v>582</v>
      </c>
      <c r="B146" s="141">
        <v>41107</v>
      </c>
      <c r="C146" s="183" t="s">
        <v>464</v>
      </c>
      <c r="D146" s="3" t="s">
        <v>0</v>
      </c>
      <c r="E146" s="3" t="s">
        <v>65</v>
      </c>
      <c r="F146" s="3">
        <v>0</v>
      </c>
      <c r="G146" s="3">
        <v>0</v>
      </c>
      <c r="H146" s="3">
        <v>0</v>
      </c>
      <c r="I146" s="480" t="s">
        <v>587</v>
      </c>
    </row>
    <row r="147" spans="1:9" ht="15" customHeight="1">
      <c r="A147" s="361" t="s">
        <v>586</v>
      </c>
      <c r="B147" s="36">
        <v>41113</v>
      </c>
      <c r="C147" s="127" t="s">
        <v>464</v>
      </c>
      <c r="D147" s="3" t="s">
        <v>0</v>
      </c>
      <c r="E147" s="3" t="s">
        <v>65</v>
      </c>
      <c r="F147" s="3">
        <v>0</v>
      </c>
      <c r="G147" s="3">
        <v>0</v>
      </c>
      <c r="H147" s="3">
        <v>0</v>
      </c>
      <c r="I147" s="480" t="s">
        <v>63</v>
      </c>
    </row>
    <row r="148" spans="1:9" ht="15" customHeight="1">
      <c r="A148" s="361" t="s">
        <v>585</v>
      </c>
      <c r="B148" s="36">
        <v>41115</v>
      </c>
      <c r="C148" s="127" t="s">
        <v>288</v>
      </c>
      <c r="D148" s="3" t="s">
        <v>0</v>
      </c>
      <c r="E148" s="3" t="s">
        <v>65</v>
      </c>
      <c r="F148" s="3">
        <v>0</v>
      </c>
      <c r="G148" s="3">
        <v>0</v>
      </c>
      <c r="H148" s="3">
        <v>0</v>
      </c>
      <c r="I148" s="480" t="s">
        <v>63</v>
      </c>
    </row>
    <row r="149" spans="1:9" ht="15" customHeight="1">
      <c r="A149" s="361" t="s">
        <v>588</v>
      </c>
      <c r="B149" s="36">
        <v>41117</v>
      </c>
      <c r="C149" s="127" t="s">
        <v>288</v>
      </c>
      <c r="D149" s="3" t="s">
        <v>0</v>
      </c>
      <c r="E149" s="3" t="s">
        <v>65</v>
      </c>
      <c r="F149" s="3">
        <v>0</v>
      </c>
      <c r="G149" s="3">
        <v>0</v>
      </c>
      <c r="H149" s="3">
        <v>0</v>
      </c>
      <c r="I149" s="480" t="s">
        <v>63</v>
      </c>
    </row>
    <row r="150" spans="1:9" ht="15" customHeight="1">
      <c r="A150" s="361" t="s">
        <v>589</v>
      </c>
      <c r="B150" s="36">
        <v>41119</v>
      </c>
      <c r="C150" s="323" t="s">
        <v>27</v>
      </c>
      <c r="D150" s="3" t="s">
        <v>0</v>
      </c>
      <c r="E150" s="3" t="s">
        <v>65</v>
      </c>
      <c r="F150" s="3">
        <v>0</v>
      </c>
      <c r="G150" s="3">
        <v>0</v>
      </c>
      <c r="H150" s="3">
        <v>0</v>
      </c>
      <c r="I150" s="480" t="s">
        <v>63</v>
      </c>
    </row>
    <row r="151" spans="1:9" ht="15" customHeight="1">
      <c r="A151" s="361" t="s">
        <v>590</v>
      </c>
      <c r="B151" s="36">
        <v>41120</v>
      </c>
      <c r="C151" s="127" t="s">
        <v>464</v>
      </c>
      <c r="D151" s="3" t="s">
        <v>0</v>
      </c>
      <c r="E151" s="3" t="s">
        <v>65</v>
      </c>
      <c r="F151" s="3">
        <v>0</v>
      </c>
      <c r="G151" s="3">
        <v>0</v>
      </c>
      <c r="H151" s="3">
        <v>0</v>
      </c>
      <c r="I151" s="480" t="s">
        <v>63</v>
      </c>
    </row>
    <row r="152" spans="1:9" ht="15" customHeight="1">
      <c r="A152" s="361" t="s">
        <v>591</v>
      </c>
      <c r="B152" s="36">
        <v>41122</v>
      </c>
      <c r="C152" s="127" t="s">
        <v>288</v>
      </c>
      <c r="D152" s="3" t="s">
        <v>0</v>
      </c>
      <c r="E152" s="3" t="s">
        <v>65</v>
      </c>
      <c r="F152" s="3">
        <v>0</v>
      </c>
      <c r="G152" s="3">
        <v>0</v>
      </c>
      <c r="H152" s="3">
        <v>0</v>
      </c>
      <c r="I152" s="480" t="s">
        <v>63</v>
      </c>
    </row>
    <row r="153" spans="1:9" ht="15" customHeight="1">
      <c r="A153" s="361" t="s">
        <v>592</v>
      </c>
      <c r="B153" s="36">
        <v>41126</v>
      </c>
      <c r="C153" s="323" t="s">
        <v>27</v>
      </c>
      <c r="D153" s="3" t="s">
        <v>0</v>
      </c>
      <c r="E153" s="3" t="s">
        <v>65</v>
      </c>
      <c r="F153" s="3">
        <v>0</v>
      </c>
      <c r="G153" s="3">
        <v>0</v>
      </c>
      <c r="H153" s="3">
        <v>0</v>
      </c>
      <c r="I153" s="480" t="s">
        <v>63</v>
      </c>
    </row>
    <row r="154" spans="1:9" ht="15" customHeight="1">
      <c r="A154" s="361" t="s">
        <v>593</v>
      </c>
      <c r="B154" s="36">
        <v>41126</v>
      </c>
      <c r="C154" s="323" t="s">
        <v>54</v>
      </c>
      <c r="D154" s="3" t="s">
        <v>0</v>
      </c>
      <c r="E154" s="3" t="s">
        <v>65</v>
      </c>
      <c r="F154" s="3">
        <v>0</v>
      </c>
      <c r="G154" s="3">
        <v>0</v>
      </c>
      <c r="H154" s="3">
        <v>0</v>
      </c>
      <c r="I154" s="480" t="s">
        <v>63</v>
      </c>
    </row>
    <row r="155" spans="1:9" ht="15" customHeight="1">
      <c r="A155" s="361" t="s">
        <v>594</v>
      </c>
      <c r="B155" s="36">
        <v>41128</v>
      </c>
      <c r="C155" s="323" t="s">
        <v>288</v>
      </c>
      <c r="D155" s="3" t="s">
        <v>0</v>
      </c>
      <c r="E155" s="3" t="s">
        <v>65</v>
      </c>
      <c r="F155" s="3">
        <v>0</v>
      </c>
      <c r="G155" s="3">
        <v>0</v>
      </c>
      <c r="H155" s="3">
        <v>0</v>
      </c>
      <c r="I155" s="480" t="s">
        <v>63</v>
      </c>
    </row>
    <row r="156" spans="1:9" ht="15" customHeight="1">
      <c r="A156" s="361" t="s">
        <v>597</v>
      </c>
      <c r="B156" s="36">
        <v>41129</v>
      </c>
      <c r="C156" s="127" t="s">
        <v>288</v>
      </c>
      <c r="D156" s="3" t="s">
        <v>0</v>
      </c>
      <c r="E156" s="3" t="s">
        <v>65</v>
      </c>
      <c r="F156" s="3">
        <v>0</v>
      </c>
      <c r="G156" s="3">
        <v>0</v>
      </c>
      <c r="H156" s="3">
        <v>0</v>
      </c>
      <c r="I156" s="480" t="s">
        <v>63</v>
      </c>
    </row>
    <row r="157" spans="1:9" ht="15" customHeight="1">
      <c r="A157" s="361" t="s">
        <v>455</v>
      </c>
      <c r="B157" s="36">
        <v>41129</v>
      </c>
      <c r="C157" s="183" t="s">
        <v>398</v>
      </c>
      <c r="D157" s="3" t="s">
        <v>0</v>
      </c>
      <c r="E157" s="3" t="s">
        <v>65</v>
      </c>
      <c r="F157" s="3">
        <v>0</v>
      </c>
      <c r="G157" s="3">
        <v>0</v>
      </c>
      <c r="H157" s="3">
        <v>0</v>
      </c>
      <c r="I157" s="480" t="s">
        <v>63</v>
      </c>
    </row>
    <row r="158" spans="1:9" ht="15" customHeight="1">
      <c r="A158" s="361" t="s">
        <v>598</v>
      </c>
      <c r="B158" s="36">
        <v>41132</v>
      </c>
      <c r="C158" s="127" t="s">
        <v>288</v>
      </c>
      <c r="D158" s="3" t="s">
        <v>0</v>
      </c>
      <c r="E158" s="3" t="s">
        <v>65</v>
      </c>
      <c r="F158" s="3">
        <v>0</v>
      </c>
      <c r="G158" s="3">
        <v>0</v>
      </c>
      <c r="H158" s="3">
        <v>0</v>
      </c>
      <c r="I158" s="480" t="s">
        <v>63</v>
      </c>
    </row>
    <row r="159" spans="1:9" ht="15" customHeight="1">
      <c r="A159" s="361" t="s">
        <v>599</v>
      </c>
      <c r="B159" s="36">
        <v>41132</v>
      </c>
      <c r="C159" s="183" t="s">
        <v>398</v>
      </c>
      <c r="D159" s="3" t="s">
        <v>0</v>
      </c>
      <c r="E159" s="3" t="s">
        <v>65</v>
      </c>
      <c r="F159" s="3">
        <v>0</v>
      </c>
      <c r="G159" s="3">
        <v>0</v>
      </c>
      <c r="H159" s="3">
        <v>0</v>
      </c>
      <c r="I159" s="480" t="s">
        <v>63</v>
      </c>
    </row>
    <row r="160" spans="1:9" ht="15" customHeight="1">
      <c r="A160" s="367" t="s">
        <v>448</v>
      </c>
      <c r="B160" s="141">
        <v>41135</v>
      </c>
      <c r="C160" s="142" t="s">
        <v>398</v>
      </c>
      <c r="D160" s="155" t="s">
        <v>0</v>
      </c>
      <c r="E160" s="12" t="s">
        <v>65</v>
      </c>
      <c r="F160" s="12">
        <v>0</v>
      </c>
      <c r="G160" s="59">
        <v>0</v>
      </c>
      <c r="H160" s="59">
        <v>0</v>
      </c>
      <c r="I160" s="110" t="s">
        <v>63</v>
      </c>
    </row>
    <row r="161" spans="1:9" ht="15" customHeight="1">
      <c r="A161" s="361" t="s">
        <v>600</v>
      </c>
      <c r="B161" s="36">
        <v>41136</v>
      </c>
      <c r="C161" s="323" t="s">
        <v>27</v>
      </c>
      <c r="D161" s="3" t="s">
        <v>0</v>
      </c>
      <c r="E161" s="3" t="s">
        <v>65</v>
      </c>
      <c r="F161" s="3">
        <v>0</v>
      </c>
      <c r="G161" s="3">
        <v>0</v>
      </c>
      <c r="H161" s="3">
        <v>0</v>
      </c>
      <c r="I161" s="480" t="s">
        <v>63</v>
      </c>
    </row>
    <row r="162" spans="1:9" ht="15" customHeight="1">
      <c r="A162" s="361" t="s">
        <v>596</v>
      </c>
      <c r="B162" s="36">
        <v>41136</v>
      </c>
      <c r="C162" s="127" t="s">
        <v>556</v>
      </c>
      <c r="D162" s="3" t="s">
        <v>0</v>
      </c>
      <c r="E162" s="3" t="s">
        <v>65</v>
      </c>
      <c r="F162" s="3">
        <v>0</v>
      </c>
      <c r="G162" s="3">
        <v>0</v>
      </c>
      <c r="H162" s="3">
        <v>0</v>
      </c>
      <c r="I162" s="480" t="s">
        <v>63</v>
      </c>
    </row>
    <row r="163" spans="1:9" ht="15" customHeight="1">
      <c r="A163" s="361" t="s">
        <v>595</v>
      </c>
      <c r="B163" s="36">
        <v>41136</v>
      </c>
      <c r="C163" s="127" t="s">
        <v>288</v>
      </c>
      <c r="D163" s="3" t="s">
        <v>0</v>
      </c>
      <c r="E163" s="3" t="s">
        <v>65</v>
      </c>
      <c r="F163" s="3">
        <v>0</v>
      </c>
      <c r="G163" s="3">
        <v>0</v>
      </c>
      <c r="H163" s="3">
        <v>0</v>
      </c>
      <c r="I163" s="480" t="s">
        <v>63</v>
      </c>
    </row>
    <row r="164" spans="1:9" ht="15" customHeight="1">
      <c r="A164" s="481" t="s">
        <v>601</v>
      </c>
      <c r="B164" s="493">
        <v>41143</v>
      </c>
      <c r="C164" s="477" t="s">
        <v>525</v>
      </c>
      <c r="D164" s="3"/>
      <c r="E164" s="3"/>
      <c r="F164" s="3"/>
      <c r="G164" s="3"/>
      <c r="H164" s="3"/>
      <c r="I164" s="480"/>
    </row>
    <row r="165" spans="7:8" ht="15" customHeight="1">
      <c r="G165" s="94"/>
      <c r="H165" s="94"/>
    </row>
    <row r="166" spans="7:8" ht="15" customHeight="1">
      <c r="G166" s="94"/>
      <c r="H166" s="94"/>
    </row>
    <row r="167" spans="7:8" ht="15" customHeight="1">
      <c r="G167" s="94"/>
      <c r="H167" s="94"/>
    </row>
    <row r="168" spans="7:8" ht="15" customHeight="1">
      <c r="G168" s="94"/>
      <c r="H168" s="94"/>
    </row>
    <row r="169" spans="7:8" ht="15" customHeight="1">
      <c r="G169" s="94"/>
      <c r="H169" s="94"/>
    </row>
    <row r="170" spans="7:8" ht="15" customHeight="1">
      <c r="G170" s="94"/>
      <c r="H170" s="94"/>
    </row>
    <row r="171" spans="7:8" ht="15" customHeight="1">
      <c r="G171" s="94"/>
      <c r="H171" s="94"/>
    </row>
    <row r="172" spans="7:8" ht="12.75">
      <c r="G172" s="94"/>
      <c r="H172" s="94"/>
    </row>
    <row r="173" spans="7:8" ht="12.75">
      <c r="G173" s="94"/>
      <c r="H173" s="94"/>
    </row>
    <row r="174" spans="7:8" ht="12.75">
      <c r="G174" s="94"/>
      <c r="H174" s="94"/>
    </row>
    <row r="175" spans="7:8" ht="12.75">
      <c r="G175" s="94"/>
      <c r="H175" s="94"/>
    </row>
    <row r="176" spans="7:8" ht="12.75">
      <c r="G176" s="94"/>
      <c r="H176" s="94"/>
    </row>
    <row r="177" spans="7:8" ht="12.75">
      <c r="G177" s="94"/>
      <c r="H177" s="94"/>
    </row>
    <row r="178" spans="7:8" ht="12.75">
      <c r="G178" s="94"/>
      <c r="H178" s="94"/>
    </row>
    <row r="179" spans="7:8" ht="12.75">
      <c r="G179" s="94"/>
      <c r="H179" s="94"/>
    </row>
  </sheetData>
  <sheetProtection/>
  <autoFilter ref="A7:I104"/>
  <mergeCells count="37">
    <mergeCell ref="G115:G116"/>
    <mergeCell ref="H115:H116"/>
    <mergeCell ref="C5:I5"/>
    <mergeCell ref="G31:G32"/>
    <mergeCell ref="H31:H32"/>
    <mergeCell ref="G29:G30"/>
    <mergeCell ref="H29:H30"/>
    <mergeCell ref="H14:H20"/>
    <mergeCell ref="G8:G13"/>
    <mergeCell ref="G14:G20"/>
    <mergeCell ref="G42:G43"/>
    <mergeCell ref="H8:H13"/>
    <mergeCell ref="G23:G28"/>
    <mergeCell ref="H23:H28"/>
    <mergeCell ref="H37:H40"/>
    <mergeCell ref="G44:G45"/>
    <mergeCell ref="H42:H43"/>
    <mergeCell ref="G47:G51"/>
    <mergeCell ref="H47:H51"/>
    <mergeCell ref="H44:H45"/>
    <mergeCell ref="G37:G40"/>
    <mergeCell ref="G117:G120"/>
    <mergeCell ref="H117:H120"/>
    <mergeCell ref="G65:G69"/>
    <mergeCell ref="H65:H69"/>
    <mergeCell ref="G53:G56"/>
    <mergeCell ref="H53:H56"/>
    <mergeCell ref="G143:G144"/>
    <mergeCell ref="H143:H144"/>
    <mergeCell ref="G59:G61"/>
    <mergeCell ref="H59:H61"/>
    <mergeCell ref="G75:G78"/>
    <mergeCell ref="H75:H78"/>
    <mergeCell ref="G111:G114"/>
    <mergeCell ref="H111:H114"/>
    <mergeCell ref="G84:G87"/>
    <mergeCell ref="H84:H87"/>
  </mergeCells>
  <printOptions/>
  <pageMargins left="0.5" right="0.5" top="0.61" bottom="0.46" header="0.38" footer="0.2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8"/>
  <sheetViews>
    <sheetView showGridLines="0" zoomScale="110" zoomScaleNormal="110" zoomScalePageLayoutView="0" workbookViewId="0" topLeftCell="A1">
      <pane xSplit="3" ySplit="7" topLeftCell="D25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68" sqref="A268"/>
    </sheetView>
  </sheetViews>
  <sheetFormatPr defaultColWidth="9.140625" defaultRowHeight="12.75"/>
  <cols>
    <col min="1" max="1" width="23.57421875" style="0" customWidth="1"/>
    <col min="2" max="2" width="13.421875" style="0" customWidth="1"/>
    <col min="3" max="3" width="22.7109375" style="0" customWidth="1"/>
    <col min="4" max="8" width="8.7109375" style="0" customWidth="1"/>
    <col min="9" max="9" width="38.421875" style="0" customWidth="1"/>
  </cols>
  <sheetData>
    <row r="1" spans="2:10" ht="15">
      <c r="B1" s="165" t="s">
        <v>333</v>
      </c>
      <c r="D1" s="1"/>
      <c r="E1" s="1"/>
      <c r="F1" s="93"/>
      <c r="I1" s="168" t="s">
        <v>334</v>
      </c>
      <c r="J1" s="1"/>
    </row>
    <row r="2" spans="2:9" ht="15.75" customHeight="1">
      <c r="B2" s="165" t="s">
        <v>59</v>
      </c>
      <c r="D2" s="2"/>
      <c r="E2" s="2"/>
      <c r="F2" s="94"/>
      <c r="I2" s="263" t="s">
        <v>113</v>
      </c>
    </row>
    <row r="3" spans="6:9" ht="12.75">
      <c r="F3" s="94"/>
      <c r="I3" s="440" t="s">
        <v>114</v>
      </c>
    </row>
    <row r="4" spans="1:9" ht="20.25">
      <c r="A4" s="164" t="s">
        <v>62</v>
      </c>
      <c r="F4" s="94"/>
      <c r="I4" s="171" t="s">
        <v>336</v>
      </c>
    </row>
    <row r="5" spans="1:9" ht="19.5" customHeight="1">
      <c r="A5" s="166" t="s">
        <v>335</v>
      </c>
      <c r="B5" s="167">
        <v>40908</v>
      </c>
      <c r="C5" s="511" t="s">
        <v>51</v>
      </c>
      <c r="D5" s="512"/>
      <c r="E5" s="512"/>
      <c r="F5" s="512"/>
      <c r="G5" s="512"/>
      <c r="H5" s="512"/>
      <c r="I5" s="512"/>
    </row>
    <row r="6" ht="8.25" customHeight="1">
      <c r="I6" s="163"/>
    </row>
    <row r="7" spans="1:9" ht="30" customHeight="1">
      <c r="A7" s="301" t="s">
        <v>85</v>
      </c>
      <c r="B7" s="105" t="s">
        <v>86</v>
      </c>
      <c r="C7" s="106" t="s">
        <v>87</v>
      </c>
      <c r="D7" s="106" t="s">
        <v>88</v>
      </c>
      <c r="E7" s="107" t="s">
        <v>89</v>
      </c>
      <c r="F7" s="108" t="s">
        <v>90</v>
      </c>
      <c r="G7" s="107" t="s">
        <v>91</v>
      </c>
      <c r="H7" s="108" t="s">
        <v>92</v>
      </c>
      <c r="I7" s="109" t="s">
        <v>93</v>
      </c>
    </row>
    <row r="8" spans="1:9" ht="15" customHeight="1">
      <c r="A8" s="66" t="s">
        <v>222</v>
      </c>
      <c r="B8" s="25">
        <v>40545</v>
      </c>
      <c r="C8" s="119" t="s">
        <v>226</v>
      </c>
      <c r="D8" s="91" t="s">
        <v>0</v>
      </c>
      <c r="E8" s="12" t="s">
        <v>65</v>
      </c>
      <c r="F8" s="85">
        <v>0</v>
      </c>
      <c r="G8" s="546">
        <v>0</v>
      </c>
      <c r="H8" s="546">
        <v>0</v>
      </c>
      <c r="I8" s="110" t="s">
        <v>63</v>
      </c>
    </row>
    <row r="9" spans="1:256" s="43" customFormat="1" ht="15" customHeight="1">
      <c r="A9" s="38" t="s">
        <v>222</v>
      </c>
      <c r="B9" s="25">
        <v>40676</v>
      </c>
      <c r="C9" s="133" t="s">
        <v>402</v>
      </c>
      <c r="D9" s="91" t="s">
        <v>0</v>
      </c>
      <c r="E9" s="12" t="s">
        <v>65</v>
      </c>
      <c r="F9" s="12">
        <v>0</v>
      </c>
      <c r="G9" s="549"/>
      <c r="H9" s="549"/>
      <c r="I9" s="110" t="s">
        <v>63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43" customFormat="1" ht="15" customHeight="1">
      <c r="A10" s="55" t="s">
        <v>222</v>
      </c>
      <c r="B10" s="25">
        <v>40758</v>
      </c>
      <c r="C10" s="133" t="s">
        <v>288</v>
      </c>
      <c r="D10" s="91" t="s">
        <v>0</v>
      </c>
      <c r="E10" s="12" t="s">
        <v>65</v>
      </c>
      <c r="F10" s="12">
        <v>0</v>
      </c>
      <c r="G10" s="549"/>
      <c r="H10" s="549"/>
      <c r="I10" s="110" t="s">
        <v>63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43" customFormat="1" ht="15" customHeight="1">
      <c r="A11" s="55" t="s">
        <v>222</v>
      </c>
      <c r="B11" s="25">
        <v>40801</v>
      </c>
      <c r="C11" s="133" t="s">
        <v>288</v>
      </c>
      <c r="D11" s="91" t="s">
        <v>0</v>
      </c>
      <c r="E11" s="12" t="s">
        <v>65</v>
      </c>
      <c r="F11" s="12">
        <v>0</v>
      </c>
      <c r="G11" s="549"/>
      <c r="H11" s="549"/>
      <c r="I11" s="159" t="s">
        <v>63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43" customFormat="1" ht="15" customHeight="1">
      <c r="A12" s="54" t="s">
        <v>222</v>
      </c>
      <c r="B12" s="68">
        <v>40896</v>
      </c>
      <c r="C12" s="323" t="s">
        <v>288</v>
      </c>
      <c r="D12" s="91" t="s">
        <v>0</v>
      </c>
      <c r="E12" s="12" t="s">
        <v>65</v>
      </c>
      <c r="F12" s="12">
        <v>0</v>
      </c>
      <c r="G12" s="547"/>
      <c r="H12" s="547"/>
      <c r="I12" s="159" t="s">
        <v>63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9" ht="15" customHeight="1">
      <c r="A13" s="154" t="s">
        <v>61</v>
      </c>
      <c r="B13" s="151">
        <v>40547</v>
      </c>
      <c r="C13" s="152" t="s">
        <v>54</v>
      </c>
      <c r="D13" s="91" t="s">
        <v>0</v>
      </c>
      <c r="E13" s="12" t="s">
        <v>65</v>
      </c>
      <c r="F13" s="4">
        <v>0</v>
      </c>
      <c r="G13" s="546">
        <f>0/4</f>
        <v>0</v>
      </c>
      <c r="H13" s="546">
        <f>0/4</f>
        <v>0</v>
      </c>
      <c r="I13" s="110" t="s">
        <v>63</v>
      </c>
    </row>
    <row r="14" spans="1:9" ht="15" customHeight="1">
      <c r="A14" s="154" t="s">
        <v>61</v>
      </c>
      <c r="B14" s="151">
        <v>40642</v>
      </c>
      <c r="C14" s="152" t="s">
        <v>54</v>
      </c>
      <c r="D14" s="80" t="s">
        <v>0</v>
      </c>
      <c r="E14" s="12" t="s">
        <v>65</v>
      </c>
      <c r="F14" s="4">
        <v>0</v>
      </c>
      <c r="G14" s="549"/>
      <c r="H14" s="549"/>
      <c r="I14" s="110" t="s">
        <v>63</v>
      </c>
    </row>
    <row r="15" spans="1:9" ht="15" customHeight="1">
      <c r="A15" s="154" t="s">
        <v>61</v>
      </c>
      <c r="B15" s="151">
        <v>40726</v>
      </c>
      <c r="C15" s="152" t="s">
        <v>54</v>
      </c>
      <c r="D15" s="80" t="s">
        <v>0</v>
      </c>
      <c r="E15" s="12" t="s">
        <v>65</v>
      </c>
      <c r="F15" s="4">
        <v>0</v>
      </c>
      <c r="G15" s="549"/>
      <c r="H15" s="549"/>
      <c r="I15" s="110" t="s">
        <v>63</v>
      </c>
    </row>
    <row r="16" spans="1:9" ht="15" customHeight="1">
      <c r="A16" s="154" t="s">
        <v>61</v>
      </c>
      <c r="B16" s="151">
        <v>40845</v>
      </c>
      <c r="C16" s="152" t="s">
        <v>54</v>
      </c>
      <c r="D16" s="80" t="s">
        <v>0</v>
      </c>
      <c r="E16" s="12" t="s">
        <v>65</v>
      </c>
      <c r="F16" s="4">
        <v>0</v>
      </c>
      <c r="G16" s="550"/>
      <c r="H16" s="550"/>
      <c r="I16" s="110" t="s">
        <v>63</v>
      </c>
    </row>
    <row r="17" spans="1:9" ht="15" customHeight="1">
      <c r="A17" s="66" t="s">
        <v>41</v>
      </c>
      <c r="B17" s="67">
        <v>40549</v>
      </c>
      <c r="C17" s="119" t="s">
        <v>27</v>
      </c>
      <c r="D17" s="13" t="s">
        <v>0</v>
      </c>
      <c r="E17" s="12" t="s">
        <v>65</v>
      </c>
      <c r="F17" s="4">
        <v>0</v>
      </c>
      <c r="G17" s="546">
        <f>0/8</f>
        <v>0</v>
      </c>
      <c r="H17" s="546">
        <f>0/8</f>
        <v>0</v>
      </c>
      <c r="I17" s="110" t="s">
        <v>63</v>
      </c>
    </row>
    <row r="18" spans="1:9" ht="15" customHeight="1">
      <c r="A18" s="55" t="s">
        <v>41</v>
      </c>
      <c r="B18" s="145">
        <v>40591</v>
      </c>
      <c r="C18" s="152" t="s">
        <v>27</v>
      </c>
      <c r="D18" s="13" t="s">
        <v>0</v>
      </c>
      <c r="E18" s="12" t="s">
        <v>65</v>
      </c>
      <c r="F18" s="4">
        <v>0</v>
      </c>
      <c r="G18" s="549"/>
      <c r="H18" s="549"/>
      <c r="I18" s="110" t="s">
        <v>63</v>
      </c>
    </row>
    <row r="19" spans="1:9" ht="15" customHeight="1">
      <c r="A19" s="55" t="s">
        <v>41</v>
      </c>
      <c r="B19" s="145">
        <v>40574</v>
      </c>
      <c r="C19" s="152" t="s">
        <v>27</v>
      </c>
      <c r="D19" s="13" t="s">
        <v>0</v>
      </c>
      <c r="E19" s="12" t="s">
        <v>65</v>
      </c>
      <c r="F19" s="4">
        <v>0</v>
      </c>
      <c r="G19" s="549"/>
      <c r="H19" s="549"/>
      <c r="I19" s="110" t="s">
        <v>63</v>
      </c>
    </row>
    <row r="20" spans="1:9" ht="15" customHeight="1">
      <c r="A20" s="55" t="s">
        <v>41</v>
      </c>
      <c r="B20" s="145">
        <v>40647</v>
      </c>
      <c r="C20" s="152" t="s">
        <v>27</v>
      </c>
      <c r="D20" s="13" t="s">
        <v>0</v>
      </c>
      <c r="E20" s="12" t="s">
        <v>65</v>
      </c>
      <c r="F20" s="4">
        <v>0</v>
      </c>
      <c r="G20" s="549"/>
      <c r="H20" s="549"/>
      <c r="I20" s="110" t="s">
        <v>63</v>
      </c>
    </row>
    <row r="21" spans="1:9" ht="15" customHeight="1">
      <c r="A21" s="154" t="s">
        <v>41</v>
      </c>
      <c r="B21" s="145">
        <v>40718</v>
      </c>
      <c r="C21" s="152" t="s">
        <v>27</v>
      </c>
      <c r="D21" s="13" t="s">
        <v>0</v>
      </c>
      <c r="E21" s="12" t="s">
        <v>65</v>
      </c>
      <c r="F21" s="4">
        <v>0</v>
      </c>
      <c r="G21" s="549"/>
      <c r="H21" s="549"/>
      <c r="I21" s="110" t="s">
        <v>63</v>
      </c>
    </row>
    <row r="22" spans="1:9" ht="15" customHeight="1">
      <c r="A22" s="154" t="s">
        <v>41</v>
      </c>
      <c r="B22" s="145">
        <v>40759</v>
      </c>
      <c r="C22" s="152" t="s">
        <v>27</v>
      </c>
      <c r="D22" s="13" t="s">
        <v>0</v>
      </c>
      <c r="E22" s="12" t="s">
        <v>65</v>
      </c>
      <c r="F22" s="4">
        <v>0</v>
      </c>
      <c r="G22" s="549"/>
      <c r="H22" s="549"/>
      <c r="I22" s="113" t="s">
        <v>63</v>
      </c>
    </row>
    <row r="23" spans="1:9" ht="15" customHeight="1">
      <c r="A23" s="154" t="s">
        <v>41</v>
      </c>
      <c r="B23" s="145">
        <v>40844</v>
      </c>
      <c r="C23" s="152" t="s">
        <v>27</v>
      </c>
      <c r="D23" s="155" t="s">
        <v>0</v>
      </c>
      <c r="E23" s="91" t="s">
        <v>65</v>
      </c>
      <c r="F23" s="92">
        <v>0</v>
      </c>
      <c r="G23" s="549"/>
      <c r="H23" s="549"/>
      <c r="I23" s="113" t="s">
        <v>63</v>
      </c>
    </row>
    <row r="24" spans="1:9" ht="15" customHeight="1">
      <c r="A24" s="38" t="s">
        <v>41</v>
      </c>
      <c r="B24" s="36">
        <v>40885</v>
      </c>
      <c r="C24" s="127" t="s">
        <v>27</v>
      </c>
      <c r="D24" s="155" t="s">
        <v>0</v>
      </c>
      <c r="E24" s="91" t="s">
        <v>65</v>
      </c>
      <c r="F24" s="92">
        <v>0</v>
      </c>
      <c r="G24" s="547"/>
      <c r="H24" s="547"/>
      <c r="I24" s="113" t="s">
        <v>63</v>
      </c>
    </row>
    <row r="25" spans="1:9" ht="15" customHeight="1">
      <c r="A25" s="294" t="s">
        <v>31</v>
      </c>
      <c r="B25" s="458">
        <v>40554</v>
      </c>
      <c r="C25" s="152" t="s">
        <v>27</v>
      </c>
      <c r="D25" s="50" t="s">
        <v>0</v>
      </c>
      <c r="E25" s="26" t="s">
        <v>65</v>
      </c>
      <c r="F25" s="186">
        <v>0</v>
      </c>
      <c r="G25" s="552">
        <f>1/8</f>
        <v>0.125</v>
      </c>
      <c r="H25" s="552">
        <f>0/8</f>
        <v>0</v>
      </c>
      <c r="I25" s="459" t="s">
        <v>63</v>
      </c>
    </row>
    <row r="26" spans="1:9" ht="15" customHeight="1">
      <c r="A26" s="172" t="s">
        <v>31</v>
      </c>
      <c r="B26" s="458">
        <v>40598</v>
      </c>
      <c r="C26" s="152" t="s">
        <v>27</v>
      </c>
      <c r="D26" s="50" t="s">
        <v>0</v>
      </c>
      <c r="E26" s="26" t="s">
        <v>65</v>
      </c>
      <c r="F26" s="186">
        <v>0</v>
      </c>
      <c r="G26" s="553"/>
      <c r="H26" s="553"/>
      <c r="I26" s="459" t="s">
        <v>63</v>
      </c>
    </row>
    <row r="27" spans="1:9" ht="15" customHeight="1">
      <c r="A27" s="172" t="s">
        <v>31</v>
      </c>
      <c r="B27" s="458">
        <v>40644</v>
      </c>
      <c r="C27" s="152" t="s">
        <v>27</v>
      </c>
      <c r="D27" s="184" t="s">
        <v>0</v>
      </c>
      <c r="E27" s="155" t="s">
        <v>65</v>
      </c>
      <c r="F27" s="186">
        <v>0</v>
      </c>
      <c r="G27" s="553"/>
      <c r="H27" s="553"/>
      <c r="I27" s="459" t="s">
        <v>63</v>
      </c>
    </row>
    <row r="28" spans="1:9" ht="15" customHeight="1">
      <c r="A28" s="172" t="s">
        <v>31</v>
      </c>
      <c r="B28" s="458">
        <v>40682</v>
      </c>
      <c r="C28" s="152" t="s">
        <v>27</v>
      </c>
      <c r="D28" s="184" t="s">
        <v>0</v>
      </c>
      <c r="E28" s="155" t="s">
        <v>65</v>
      </c>
      <c r="F28" s="186">
        <v>0</v>
      </c>
      <c r="G28" s="553"/>
      <c r="H28" s="553"/>
      <c r="I28" s="459" t="s">
        <v>63</v>
      </c>
    </row>
    <row r="29" spans="1:9" ht="15" customHeight="1">
      <c r="A29" s="172" t="s">
        <v>31</v>
      </c>
      <c r="B29" s="458">
        <v>40724</v>
      </c>
      <c r="C29" s="152" t="s">
        <v>27</v>
      </c>
      <c r="D29" s="184" t="s">
        <v>0</v>
      </c>
      <c r="E29" s="155" t="s">
        <v>65</v>
      </c>
      <c r="F29" s="186">
        <v>0</v>
      </c>
      <c r="G29" s="553"/>
      <c r="H29" s="553"/>
      <c r="I29" s="459" t="s">
        <v>63</v>
      </c>
    </row>
    <row r="30" spans="1:9" ht="15" customHeight="1">
      <c r="A30" s="150" t="s">
        <v>31</v>
      </c>
      <c r="B30" s="458">
        <v>40766</v>
      </c>
      <c r="C30" s="152" t="s">
        <v>27</v>
      </c>
      <c r="D30" s="184" t="s">
        <v>0</v>
      </c>
      <c r="E30" s="155" t="s">
        <v>65</v>
      </c>
      <c r="F30" s="186">
        <v>0</v>
      </c>
      <c r="G30" s="553"/>
      <c r="H30" s="553"/>
      <c r="I30" s="459" t="s">
        <v>63</v>
      </c>
    </row>
    <row r="31" spans="1:9" ht="12.75">
      <c r="A31" s="442" t="s">
        <v>31</v>
      </c>
      <c r="B31" s="460">
        <v>40850</v>
      </c>
      <c r="C31" s="461" t="s">
        <v>27</v>
      </c>
      <c r="D31" s="462" t="s">
        <v>47</v>
      </c>
      <c r="E31" s="462" t="s">
        <v>498</v>
      </c>
      <c r="F31" s="462">
        <v>1</v>
      </c>
      <c r="G31" s="553"/>
      <c r="H31" s="553"/>
      <c r="I31" s="448" t="s">
        <v>499</v>
      </c>
    </row>
    <row r="32" spans="1:9" ht="15" customHeight="1">
      <c r="A32" s="150" t="s">
        <v>31</v>
      </c>
      <c r="B32" s="458">
        <v>40895</v>
      </c>
      <c r="C32" s="152" t="s">
        <v>27</v>
      </c>
      <c r="D32" s="184" t="s">
        <v>0</v>
      </c>
      <c r="E32" s="155" t="s">
        <v>65</v>
      </c>
      <c r="F32" s="186">
        <v>0</v>
      </c>
      <c r="G32" s="554"/>
      <c r="H32" s="554"/>
      <c r="I32" s="459" t="s">
        <v>63</v>
      </c>
    </row>
    <row r="33" spans="1:9" ht="15" customHeight="1">
      <c r="A33" s="144" t="s">
        <v>346</v>
      </c>
      <c r="B33" s="151">
        <v>40554</v>
      </c>
      <c r="C33" s="152" t="s">
        <v>306</v>
      </c>
      <c r="D33" s="184" t="s">
        <v>0</v>
      </c>
      <c r="E33" s="12" t="s">
        <v>65</v>
      </c>
      <c r="F33" s="85">
        <v>0</v>
      </c>
      <c r="G33" s="63">
        <v>0</v>
      </c>
      <c r="H33" s="63">
        <v>0</v>
      </c>
      <c r="I33" s="110" t="s">
        <v>63</v>
      </c>
    </row>
    <row r="34" spans="1:9" ht="15" customHeight="1">
      <c r="A34" s="55" t="s">
        <v>206</v>
      </c>
      <c r="B34" s="145">
        <v>40556</v>
      </c>
      <c r="C34" s="152" t="s">
        <v>27</v>
      </c>
      <c r="D34" s="91" t="s">
        <v>0</v>
      </c>
      <c r="E34" s="12" t="s">
        <v>65</v>
      </c>
      <c r="F34" s="12">
        <v>0</v>
      </c>
      <c r="G34" s="549">
        <f>0/11</f>
        <v>0</v>
      </c>
      <c r="H34" s="549">
        <f>0/11</f>
        <v>0</v>
      </c>
      <c r="I34" s="110" t="s">
        <v>63</v>
      </c>
    </row>
    <row r="35" spans="1:9" ht="15" customHeight="1">
      <c r="A35" s="55" t="s">
        <v>206</v>
      </c>
      <c r="B35" s="145">
        <v>40580</v>
      </c>
      <c r="C35" s="152" t="s">
        <v>27</v>
      </c>
      <c r="D35" s="91" t="s">
        <v>0</v>
      </c>
      <c r="E35" s="12" t="s">
        <v>65</v>
      </c>
      <c r="F35" s="12">
        <v>0</v>
      </c>
      <c r="G35" s="549"/>
      <c r="H35" s="549"/>
      <c r="I35" s="110" t="s">
        <v>63</v>
      </c>
    </row>
    <row r="36" spans="1:9" ht="15" customHeight="1">
      <c r="A36" s="55" t="s">
        <v>206</v>
      </c>
      <c r="B36" s="145">
        <v>40607</v>
      </c>
      <c r="C36" s="152" t="s">
        <v>27</v>
      </c>
      <c r="D36" s="91" t="s">
        <v>0</v>
      </c>
      <c r="E36" s="12" t="s">
        <v>65</v>
      </c>
      <c r="F36" s="12">
        <v>0</v>
      </c>
      <c r="G36" s="549"/>
      <c r="H36" s="549"/>
      <c r="I36" s="110" t="s">
        <v>63</v>
      </c>
    </row>
    <row r="37" spans="1:9" ht="15" customHeight="1">
      <c r="A37" s="55" t="s">
        <v>206</v>
      </c>
      <c r="B37" s="77">
        <v>40636</v>
      </c>
      <c r="C37" s="120" t="s">
        <v>27</v>
      </c>
      <c r="D37" s="91" t="s">
        <v>0</v>
      </c>
      <c r="E37" s="12" t="s">
        <v>65</v>
      </c>
      <c r="F37" s="12">
        <v>0</v>
      </c>
      <c r="G37" s="549"/>
      <c r="H37" s="549"/>
      <c r="I37" s="110" t="s">
        <v>63</v>
      </c>
    </row>
    <row r="38" spans="1:9" ht="15" customHeight="1">
      <c r="A38" s="55" t="s">
        <v>206</v>
      </c>
      <c r="B38" s="145">
        <v>40662</v>
      </c>
      <c r="C38" s="152" t="s">
        <v>27</v>
      </c>
      <c r="D38" s="155" t="s">
        <v>0</v>
      </c>
      <c r="E38" s="12" t="s">
        <v>65</v>
      </c>
      <c r="F38" s="12">
        <v>0</v>
      </c>
      <c r="G38" s="549"/>
      <c r="H38" s="549"/>
      <c r="I38" s="110" t="s">
        <v>63</v>
      </c>
    </row>
    <row r="39" spans="1:9" ht="15" customHeight="1">
      <c r="A39" s="55" t="s">
        <v>206</v>
      </c>
      <c r="B39" s="145">
        <v>40691</v>
      </c>
      <c r="C39" s="152" t="s">
        <v>27</v>
      </c>
      <c r="D39" s="155" t="s">
        <v>0</v>
      </c>
      <c r="E39" s="12" t="s">
        <v>65</v>
      </c>
      <c r="F39" s="12">
        <v>0</v>
      </c>
      <c r="G39" s="549"/>
      <c r="H39" s="549"/>
      <c r="I39" s="110" t="s">
        <v>63</v>
      </c>
    </row>
    <row r="40" spans="1:256" s="43" customFormat="1" ht="15" customHeight="1">
      <c r="A40" s="55" t="s">
        <v>206</v>
      </c>
      <c r="B40" s="145">
        <v>40718</v>
      </c>
      <c r="C40" s="142" t="s">
        <v>27</v>
      </c>
      <c r="D40" s="91" t="s">
        <v>0</v>
      </c>
      <c r="E40" s="12" t="s">
        <v>65</v>
      </c>
      <c r="F40" s="12">
        <v>0</v>
      </c>
      <c r="G40" s="549"/>
      <c r="H40" s="549"/>
      <c r="I40" s="110" t="s">
        <v>63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43" customFormat="1" ht="15" customHeight="1">
      <c r="A41" s="55" t="s">
        <v>206</v>
      </c>
      <c r="B41" s="145">
        <v>40725</v>
      </c>
      <c r="C41" s="142" t="s">
        <v>27</v>
      </c>
      <c r="D41" s="91" t="s">
        <v>0</v>
      </c>
      <c r="E41" s="12" t="s">
        <v>65</v>
      </c>
      <c r="F41" s="12">
        <v>0</v>
      </c>
      <c r="G41" s="549"/>
      <c r="H41" s="549"/>
      <c r="I41" s="110" t="s">
        <v>63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9" ht="15" customHeight="1">
      <c r="A42" s="55" t="s">
        <v>206</v>
      </c>
      <c r="B42" s="145">
        <v>40775</v>
      </c>
      <c r="C42" s="152" t="s">
        <v>27</v>
      </c>
      <c r="D42" s="155" t="s">
        <v>0</v>
      </c>
      <c r="E42" s="12" t="s">
        <v>65</v>
      </c>
      <c r="F42" s="12">
        <v>0</v>
      </c>
      <c r="G42" s="549"/>
      <c r="H42" s="549"/>
      <c r="I42" s="110" t="s">
        <v>63</v>
      </c>
    </row>
    <row r="43" spans="1:9" ht="15" customHeight="1">
      <c r="A43" s="55" t="s">
        <v>206</v>
      </c>
      <c r="B43" s="145">
        <v>40802</v>
      </c>
      <c r="C43" s="152" t="s">
        <v>27</v>
      </c>
      <c r="D43" s="155" t="s">
        <v>0</v>
      </c>
      <c r="E43" s="12" t="s">
        <v>65</v>
      </c>
      <c r="F43" s="12">
        <v>0</v>
      </c>
      <c r="G43" s="549"/>
      <c r="H43" s="549"/>
      <c r="I43" s="110" t="s">
        <v>63</v>
      </c>
    </row>
    <row r="44" spans="1:256" s="43" customFormat="1" ht="15" customHeight="1">
      <c r="A44" s="449" t="s">
        <v>206</v>
      </c>
      <c r="B44" s="68">
        <v>40886</v>
      </c>
      <c r="C44" s="127" t="s">
        <v>27</v>
      </c>
      <c r="D44" s="155" t="s">
        <v>0</v>
      </c>
      <c r="E44" s="12" t="s">
        <v>65</v>
      </c>
      <c r="F44" s="12">
        <v>0</v>
      </c>
      <c r="G44" s="547"/>
      <c r="H44" s="547"/>
      <c r="I44" s="110" t="s">
        <v>63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4" s="43" customFormat="1" ht="15" customHeight="1">
      <c r="A45" s="140" t="s">
        <v>348</v>
      </c>
      <c r="B45" s="151">
        <v>40558</v>
      </c>
      <c r="C45" s="153" t="s">
        <v>349</v>
      </c>
      <c r="D45" s="155" t="s">
        <v>0</v>
      </c>
      <c r="E45" s="12" t="s">
        <v>65</v>
      </c>
      <c r="F45" s="12">
        <v>0</v>
      </c>
      <c r="G45" s="63">
        <v>0</v>
      </c>
      <c r="H45" s="63">
        <v>0</v>
      </c>
      <c r="I45" s="110" t="s">
        <v>63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s="43" customFormat="1" ht="15" customHeight="1">
      <c r="A46" s="154" t="s">
        <v>350</v>
      </c>
      <c r="B46" s="151">
        <v>40558</v>
      </c>
      <c r="C46" s="152" t="s">
        <v>352</v>
      </c>
      <c r="D46" s="155" t="s">
        <v>0</v>
      </c>
      <c r="E46" s="12" t="s">
        <v>65</v>
      </c>
      <c r="F46" s="12">
        <v>0</v>
      </c>
      <c r="G46" s="63">
        <v>0</v>
      </c>
      <c r="H46" s="63">
        <v>0</v>
      </c>
      <c r="I46" s="110" t="s">
        <v>63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s="43" customFormat="1" ht="15" customHeight="1">
      <c r="A47" s="161" t="s">
        <v>29</v>
      </c>
      <c r="B47" s="151">
        <v>40559</v>
      </c>
      <c r="C47" s="152" t="s">
        <v>27</v>
      </c>
      <c r="D47" s="12" t="s">
        <v>0</v>
      </c>
      <c r="E47" s="12" t="s">
        <v>65</v>
      </c>
      <c r="F47" s="3">
        <v>0</v>
      </c>
      <c r="G47" s="546">
        <v>0</v>
      </c>
      <c r="H47" s="546">
        <v>0</v>
      </c>
      <c r="I47" s="110" t="s">
        <v>63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s="43" customFormat="1" ht="15" customHeight="1">
      <c r="A48" s="154" t="s">
        <v>29</v>
      </c>
      <c r="B48" s="68">
        <v>40611</v>
      </c>
      <c r="C48" s="120" t="s">
        <v>27</v>
      </c>
      <c r="D48" s="12" t="s">
        <v>0</v>
      </c>
      <c r="E48" s="12" t="s">
        <v>65</v>
      </c>
      <c r="F48" s="3">
        <v>0</v>
      </c>
      <c r="G48" s="549"/>
      <c r="H48" s="549"/>
      <c r="I48" s="110" t="s">
        <v>63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s="43" customFormat="1" ht="15" customHeight="1">
      <c r="A49" s="154" t="s">
        <v>29</v>
      </c>
      <c r="B49" s="68">
        <v>40627</v>
      </c>
      <c r="C49" s="120" t="s">
        <v>27</v>
      </c>
      <c r="D49" s="12" t="s">
        <v>0</v>
      </c>
      <c r="E49" s="12" t="s">
        <v>65</v>
      </c>
      <c r="F49" s="3">
        <v>0</v>
      </c>
      <c r="G49" s="549"/>
      <c r="H49" s="549"/>
      <c r="I49" s="110" t="s">
        <v>63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s="43" customFormat="1" ht="15" customHeight="1">
      <c r="A50" s="154" t="s">
        <v>29</v>
      </c>
      <c r="B50" s="151">
        <v>40648</v>
      </c>
      <c r="C50" s="152" t="s">
        <v>27</v>
      </c>
      <c r="D50" s="12" t="s">
        <v>0</v>
      </c>
      <c r="E50" s="12" t="s">
        <v>65</v>
      </c>
      <c r="F50" s="3"/>
      <c r="G50" s="549"/>
      <c r="H50" s="549"/>
      <c r="I50" s="110" t="s">
        <v>63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9" ht="15" customHeight="1">
      <c r="A51" s="144" t="s">
        <v>29</v>
      </c>
      <c r="B51" s="151">
        <v>40690</v>
      </c>
      <c r="C51" s="152" t="s">
        <v>27</v>
      </c>
      <c r="D51" s="12" t="s">
        <v>0</v>
      </c>
      <c r="E51" s="12" t="s">
        <v>65</v>
      </c>
      <c r="F51" s="3">
        <v>0</v>
      </c>
      <c r="G51" s="547"/>
      <c r="H51" s="547"/>
      <c r="I51" s="110" t="s">
        <v>63</v>
      </c>
    </row>
    <row r="52" spans="1:254" s="43" customFormat="1" ht="15" customHeight="1">
      <c r="A52" s="144" t="s">
        <v>231</v>
      </c>
      <c r="B52" s="151">
        <v>40562</v>
      </c>
      <c r="C52" s="152" t="s">
        <v>274</v>
      </c>
      <c r="D52" s="91" t="s">
        <v>0</v>
      </c>
      <c r="E52" s="12" t="s">
        <v>65</v>
      </c>
      <c r="F52" s="12">
        <v>0</v>
      </c>
      <c r="G52" s="63">
        <v>0</v>
      </c>
      <c r="H52" s="63">
        <v>0</v>
      </c>
      <c r="I52" s="110" t="s">
        <v>63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s="43" customFormat="1" ht="15" customHeight="1">
      <c r="A53" s="144" t="s">
        <v>353</v>
      </c>
      <c r="B53" s="151">
        <v>40562</v>
      </c>
      <c r="C53" s="152" t="s">
        <v>288</v>
      </c>
      <c r="D53" s="155" t="s">
        <v>0</v>
      </c>
      <c r="E53" s="12" t="s">
        <v>65</v>
      </c>
      <c r="F53" s="12">
        <v>0</v>
      </c>
      <c r="G53" s="63">
        <v>0</v>
      </c>
      <c r="H53" s="63">
        <v>0</v>
      </c>
      <c r="I53" s="110" t="s">
        <v>63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s="43" customFormat="1" ht="15" customHeight="1">
      <c r="A54" s="161" t="s">
        <v>34</v>
      </c>
      <c r="B54" s="151">
        <v>40564</v>
      </c>
      <c r="C54" s="152" t="s">
        <v>27</v>
      </c>
      <c r="D54" s="91" t="s">
        <v>0</v>
      </c>
      <c r="E54" s="26" t="s">
        <v>65</v>
      </c>
      <c r="F54" s="27">
        <v>0</v>
      </c>
      <c r="G54" s="546">
        <v>0</v>
      </c>
      <c r="H54" s="546">
        <v>0</v>
      </c>
      <c r="I54" s="110" t="s">
        <v>63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s="43" customFormat="1" ht="15" customHeight="1">
      <c r="A55" s="154" t="s">
        <v>34</v>
      </c>
      <c r="B55" s="151">
        <v>40613</v>
      </c>
      <c r="C55" s="152" t="s">
        <v>27</v>
      </c>
      <c r="D55" s="91" t="s">
        <v>0</v>
      </c>
      <c r="E55" s="26" t="s">
        <v>65</v>
      </c>
      <c r="F55" s="27">
        <v>0</v>
      </c>
      <c r="G55" s="549"/>
      <c r="H55" s="549"/>
      <c r="I55" s="110" t="s">
        <v>63</v>
      </c>
      <c r="J55"/>
      <c r="K55" s="86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s="43" customFormat="1" ht="15" customHeight="1">
      <c r="A56" s="154" t="s">
        <v>34</v>
      </c>
      <c r="B56" s="151">
        <v>40655</v>
      </c>
      <c r="C56" s="152" t="s">
        <v>27</v>
      </c>
      <c r="D56" s="91" t="s">
        <v>0</v>
      </c>
      <c r="E56" s="26" t="s">
        <v>65</v>
      </c>
      <c r="F56" s="27">
        <v>0</v>
      </c>
      <c r="G56" s="549"/>
      <c r="H56" s="549"/>
      <c r="I56" s="110" t="s">
        <v>63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s="43" customFormat="1" ht="15" customHeight="1">
      <c r="A57" s="154" t="s">
        <v>34</v>
      </c>
      <c r="B57" s="151">
        <v>40665</v>
      </c>
      <c r="C57" s="152" t="s">
        <v>27</v>
      </c>
      <c r="D57" s="91" t="s">
        <v>0</v>
      </c>
      <c r="E57" s="26" t="s">
        <v>65</v>
      </c>
      <c r="F57" s="27">
        <v>0</v>
      </c>
      <c r="G57" s="549"/>
      <c r="H57" s="549"/>
      <c r="I57" s="110" t="s">
        <v>63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s="43" customFormat="1" ht="15" customHeight="1">
      <c r="A58" s="172" t="s">
        <v>34</v>
      </c>
      <c r="B58" s="151">
        <v>40739</v>
      </c>
      <c r="C58" s="152" t="s">
        <v>27</v>
      </c>
      <c r="D58" s="91" t="s">
        <v>0</v>
      </c>
      <c r="E58" s="26" t="s">
        <v>65</v>
      </c>
      <c r="F58" s="27">
        <v>0</v>
      </c>
      <c r="G58" s="549"/>
      <c r="H58" s="549"/>
      <c r="I58" s="110" t="s">
        <v>63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s="43" customFormat="1" ht="15" customHeight="1">
      <c r="A59" s="172" t="s">
        <v>34</v>
      </c>
      <c r="B59" s="151">
        <v>40822</v>
      </c>
      <c r="C59" s="152" t="s">
        <v>27</v>
      </c>
      <c r="D59" s="91" t="s">
        <v>0</v>
      </c>
      <c r="E59" s="26" t="s">
        <v>65</v>
      </c>
      <c r="F59" s="27">
        <v>0</v>
      </c>
      <c r="G59" s="549"/>
      <c r="H59" s="549"/>
      <c r="I59" s="110" t="s">
        <v>63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s="43" customFormat="1" ht="15" customHeight="1">
      <c r="A60" s="172" t="s">
        <v>34</v>
      </c>
      <c r="B60" s="151">
        <v>40864</v>
      </c>
      <c r="C60" s="152" t="s">
        <v>27</v>
      </c>
      <c r="D60" s="91" t="s">
        <v>0</v>
      </c>
      <c r="E60" s="26" t="s">
        <v>65</v>
      </c>
      <c r="F60" s="27">
        <v>0</v>
      </c>
      <c r="G60" s="549"/>
      <c r="H60" s="549"/>
      <c r="I60" s="110" t="s">
        <v>63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s="43" customFormat="1" ht="15" customHeight="1">
      <c r="A61" s="150" t="s">
        <v>34</v>
      </c>
      <c r="B61" s="151">
        <v>40908</v>
      </c>
      <c r="C61" s="152" t="s">
        <v>27</v>
      </c>
      <c r="D61" s="91" t="s">
        <v>0</v>
      </c>
      <c r="E61" s="26" t="s">
        <v>65</v>
      </c>
      <c r="F61" s="27">
        <v>0</v>
      </c>
      <c r="G61" s="547"/>
      <c r="H61" s="547"/>
      <c r="I61" s="110" t="s">
        <v>63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s="43" customFormat="1" ht="15" customHeight="1">
      <c r="A62" s="276" t="s">
        <v>354</v>
      </c>
      <c r="B62" s="293">
        <v>40566</v>
      </c>
      <c r="C62" s="327" t="s">
        <v>322</v>
      </c>
      <c r="D62" s="262" t="s">
        <v>47</v>
      </c>
      <c r="E62" s="262" t="s">
        <v>270</v>
      </c>
      <c r="F62" s="291">
        <v>1</v>
      </c>
      <c r="G62" s="292">
        <f>0/1</f>
        <v>0</v>
      </c>
      <c r="H62" s="292">
        <f>1/1</f>
        <v>1</v>
      </c>
      <c r="I62" s="276" t="s">
        <v>356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s="43" customFormat="1" ht="15" customHeight="1">
      <c r="A63" s="161" t="s">
        <v>328</v>
      </c>
      <c r="B63" s="151">
        <v>40567</v>
      </c>
      <c r="C63" s="152" t="s">
        <v>27</v>
      </c>
      <c r="D63" s="155" t="s">
        <v>0</v>
      </c>
      <c r="E63" s="155" t="s">
        <v>65</v>
      </c>
      <c r="F63" s="155">
        <v>0</v>
      </c>
      <c r="G63" s="546">
        <v>0</v>
      </c>
      <c r="H63" s="546">
        <v>0</v>
      </c>
      <c r="I63" s="110" t="s">
        <v>63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s="43" customFormat="1" ht="15" customHeight="1">
      <c r="A64" s="154" t="s">
        <v>328</v>
      </c>
      <c r="B64" s="151">
        <v>40596</v>
      </c>
      <c r="C64" s="152" t="s">
        <v>27</v>
      </c>
      <c r="D64" s="155" t="s">
        <v>0</v>
      </c>
      <c r="E64" s="155" t="s">
        <v>65</v>
      </c>
      <c r="F64" s="155">
        <v>0</v>
      </c>
      <c r="G64" s="549"/>
      <c r="H64" s="549"/>
      <c r="I64" s="110" t="s">
        <v>63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6" s="43" customFormat="1" ht="15" customHeight="1">
      <c r="A65" s="154" t="s">
        <v>328</v>
      </c>
      <c r="B65" s="151">
        <v>40621</v>
      </c>
      <c r="C65" s="152" t="s">
        <v>27</v>
      </c>
      <c r="D65" s="155" t="s">
        <v>0</v>
      </c>
      <c r="E65" s="12" t="s">
        <v>65</v>
      </c>
      <c r="F65" s="12">
        <v>0</v>
      </c>
      <c r="G65" s="549"/>
      <c r="H65" s="549"/>
      <c r="I65" s="110" t="s">
        <v>63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43" customFormat="1" ht="15" customHeight="1">
      <c r="A66" s="154" t="s">
        <v>328</v>
      </c>
      <c r="B66" s="151">
        <v>40650</v>
      </c>
      <c r="C66" s="152" t="s">
        <v>27</v>
      </c>
      <c r="D66" s="155" t="s">
        <v>0</v>
      </c>
      <c r="E66" s="12" t="s">
        <v>65</v>
      </c>
      <c r="F66" s="12">
        <v>0</v>
      </c>
      <c r="G66" s="549"/>
      <c r="H66" s="549"/>
      <c r="I66" s="110" t="s">
        <v>63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43" customFormat="1" ht="15" customHeight="1">
      <c r="A67" s="154" t="s">
        <v>328</v>
      </c>
      <c r="B67" s="145">
        <v>40676</v>
      </c>
      <c r="C67" s="152" t="s">
        <v>27</v>
      </c>
      <c r="D67" s="155" t="s">
        <v>0</v>
      </c>
      <c r="E67" s="12" t="s">
        <v>65</v>
      </c>
      <c r="F67" s="12">
        <v>0</v>
      </c>
      <c r="G67" s="549"/>
      <c r="H67" s="549"/>
      <c r="I67" s="110" t="s">
        <v>63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43" customFormat="1" ht="15" customHeight="1">
      <c r="A68" s="154" t="s">
        <v>328</v>
      </c>
      <c r="B68" s="145">
        <v>40705</v>
      </c>
      <c r="C68" s="152" t="s">
        <v>27</v>
      </c>
      <c r="D68" s="155" t="s">
        <v>0</v>
      </c>
      <c r="E68" s="12" t="s">
        <v>65</v>
      </c>
      <c r="F68" s="12">
        <v>0</v>
      </c>
      <c r="G68" s="549"/>
      <c r="H68" s="549"/>
      <c r="I68" s="110" t="s">
        <v>63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43" customFormat="1" ht="15" customHeight="1">
      <c r="A69" s="154" t="s">
        <v>328</v>
      </c>
      <c r="B69" s="145">
        <v>40732</v>
      </c>
      <c r="C69" s="152" t="s">
        <v>27</v>
      </c>
      <c r="D69" s="155" t="s">
        <v>0</v>
      </c>
      <c r="E69" s="12" t="s">
        <v>65</v>
      </c>
      <c r="F69" s="12">
        <v>0</v>
      </c>
      <c r="G69" s="549"/>
      <c r="H69" s="549"/>
      <c r="I69" s="110" t="s">
        <v>63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43" customFormat="1" ht="15" customHeight="1">
      <c r="A70" s="154" t="s">
        <v>328</v>
      </c>
      <c r="B70" s="145">
        <v>40760</v>
      </c>
      <c r="C70" s="152" t="s">
        <v>27</v>
      </c>
      <c r="D70" s="155" t="s">
        <v>0</v>
      </c>
      <c r="E70" s="12" t="s">
        <v>65</v>
      </c>
      <c r="F70" s="12">
        <v>0</v>
      </c>
      <c r="G70" s="549"/>
      <c r="H70" s="549"/>
      <c r="I70" s="110" t="s">
        <v>63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9" ht="12.75">
      <c r="A71" s="455" t="s">
        <v>328</v>
      </c>
      <c r="B71" s="17">
        <v>40790</v>
      </c>
      <c r="C71" s="358" t="s">
        <v>27</v>
      </c>
      <c r="D71" s="155" t="s">
        <v>0</v>
      </c>
      <c r="E71" s="12" t="s">
        <v>65</v>
      </c>
      <c r="F71" s="12">
        <v>0</v>
      </c>
      <c r="G71" s="549"/>
      <c r="H71" s="549"/>
      <c r="I71" s="110" t="s">
        <v>63</v>
      </c>
    </row>
    <row r="72" spans="1:9" ht="12.75">
      <c r="A72" s="362" t="s">
        <v>328</v>
      </c>
      <c r="B72" s="18">
        <v>40880</v>
      </c>
      <c r="C72" s="358" t="s">
        <v>508</v>
      </c>
      <c r="D72" s="155" t="s">
        <v>0</v>
      </c>
      <c r="E72" s="12" t="s">
        <v>65</v>
      </c>
      <c r="F72" s="12">
        <v>0</v>
      </c>
      <c r="G72" s="175"/>
      <c r="H72" s="175"/>
      <c r="I72" s="383" t="s">
        <v>63</v>
      </c>
    </row>
    <row r="73" spans="1:254" s="43" customFormat="1" ht="15" customHeight="1">
      <c r="A73" s="55" t="s">
        <v>197</v>
      </c>
      <c r="B73" s="25">
        <v>40569</v>
      </c>
      <c r="C73" s="119" t="s">
        <v>2</v>
      </c>
      <c r="D73" s="12" t="s">
        <v>0</v>
      </c>
      <c r="E73" s="12" t="s">
        <v>65</v>
      </c>
      <c r="F73" s="12">
        <v>0</v>
      </c>
      <c r="G73" s="59">
        <v>0</v>
      </c>
      <c r="H73" s="59">
        <v>0</v>
      </c>
      <c r="I73" s="110" t="s">
        <v>63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s="43" customFormat="1" ht="15" customHeight="1">
      <c r="A74" s="232" t="s">
        <v>135</v>
      </c>
      <c r="B74" s="78">
        <v>40571</v>
      </c>
      <c r="C74" s="120" t="s">
        <v>27</v>
      </c>
      <c r="D74" s="91" t="s">
        <v>0</v>
      </c>
      <c r="E74" s="91" t="s">
        <v>65</v>
      </c>
      <c r="F74" s="185">
        <v>0</v>
      </c>
      <c r="G74" s="546">
        <v>0</v>
      </c>
      <c r="H74" s="546">
        <v>0</v>
      </c>
      <c r="I74" s="110" t="s">
        <v>63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s="43" customFormat="1" ht="15" customHeight="1">
      <c r="A75" s="38" t="s">
        <v>135</v>
      </c>
      <c r="B75" s="78">
        <v>40600</v>
      </c>
      <c r="C75" s="120" t="s">
        <v>27</v>
      </c>
      <c r="D75" s="91" t="s">
        <v>0</v>
      </c>
      <c r="E75" s="91" t="s">
        <v>65</v>
      </c>
      <c r="F75" s="185">
        <v>0</v>
      </c>
      <c r="G75" s="549"/>
      <c r="H75" s="549"/>
      <c r="I75" s="110" t="s">
        <v>63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s="43" customFormat="1" ht="15" customHeight="1">
      <c r="A76" s="38" t="s">
        <v>135</v>
      </c>
      <c r="B76" s="78">
        <v>40656</v>
      </c>
      <c r="C76" s="120" t="s">
        <v>27</v>
      </c>
      <c r="D76" s="91" t="s">
        <v>0</v>
      </c>
      <c r="E76" s="91" t="s">
        <v>65</v>
      </c>
      <c r="F76" s="185">
        <v>0</v>
      </c>
      <c r="G76" s="549"/>
      <c r="H76" s="549"/>
      <c r="I76" s="110" t="s">
        <v>63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s="43" customFormat="1" ht="15" customHeight="1">
      <c r="A77" s="38" t="s">
        <v>135</v>
      </c>
      <c r="B77" s="156">
        <v>40683</v>
      </c>
      <c r="C77" s="152" t="s">
        <v>27</v>
      </c>
      <c r="D77" s="155" t="s">
        <v>0</v>
      </c>
      <c r="E77" s="155" t="s">
        <v>65</v>
      </c>
      <c r="F77" s="302">
        <v>0</v>
      </c>
      <c r="G77" s="549"/>
      <c r="H77" s="549"/>
      <c r="I77" s="110" t="s">
        <v>63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s="43" customFormat="1" ht="15" customHeight="1">
      <c r="A78" s="38" t="s">
        <v>135</v>
      </c>
      <c r="B78" s="156">
        <v>40711</v>
      </c>
      <c r="C78" s="152" t="s">
        <v>27</v>
      </c>
      <c r="D78" s="155" t="s">
        <v>0</v>
      </c>
      <c r="E78" s="155" t="s">
        <v>65</v>
      </c>
      <c r="F78" s="302">
        <v>0</v>
      </c>
      <c r="G78" s="549"/>
      <c r="H78" s="549"/>
      <c r="I78" s="110" t="s">
        <v>63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s="43" customFormat="1" ht="15" customHeight="1">
      <c r="A79" s="329" t="s">
        <v>135</v>
      </c>
      <c r="B79" s="156">
        <v>40739</v>
      </c>
      <c r="C79" s="152" t="s">
        <v>27</v>
      </c>
      <c r="D79" s="155" t="s">
        <v>0</v>
      </c>
      <c r="E79" s="155" t="s">
        <v>65</v>
      </c>
      <c r="F79" s="302">
        <v>0</v>
      </c>
      <c r="G79" s="549"/>
      <c r="H79" s="549"/>
      <c r="I79" s="110" t="s">
        <v>63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s="43" customFormat="1" ht="15" customHeight="1">
      <c r="A80" s="154" t="s">
        <v>135</v>
      </c>
      <c r="B80" s="156">
        <v>40753</v>
      </c>
      <c r="C80" s="152" t="s">
        <v>27</v>
      </c>
      <c r="D80" s="155" t="s">
        <v>0</v>
      </c>
      <c r="E80" s="155" t="s">
        <v>65</v>
      </c>
      <c r="F80" s="302">
        <v>0</v>
      </c>
      <c r="G80" s="549"/>
      <c r="H80" s="549"/>
      <c r="I80" s="110" t="s">
        <v>63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s="43" customFormat="1" ht="15" customHeight="1">
      <c r="A81" s="154" t="s">
        <v>135</v>
      </c>
      <c r="B81" s="156">
        <v>40767</v>
      </c>
      <c r="C81" s="152" t="s">
        <v>27</v>
      </c>
      <c r="D81" s="155" t="s">
        <v>0</v>
      </c>
      <c r="E81" s="155" t="s">
        <v>65</v>
      </c>
      <c r="F81" s="302">
        <v>0</v>
      </c>
      <c r="G81" s="549"/>
      <c r="H81" s="549"/>
      <c r="I81" s="110" t="s">
        <v>63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s="43" customFormat="1" ht="15" customHeight="1">
      <c r="A82" s="154" t="s">
        <v>135</v>
      </c>
      <c r="B82" s="156">
        <v>40795</v>
      </c>
      <c r="C82" s="152" t="s">
        <v>27</v>
      </c>
      <c r="D82" s="155" t="s">
        <v>0</v>
      </c>
      <c r="E82" s="155" t="s">
        <v>65</v>
      </c>
      <c r="F82" s="302">
        <v>0</v>
      </c>
      <c r="G82" s="549"/>
      <c r="H82" s="549"/>
      <c r="I82" s="110" t="s">
        <v>63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s="43" customFormat="1" ht="15" customHeight="1">
      <c r="A83" s="38" t="s">
        <v>135</v>
      </c>
      <c r="B83" s="78">
        <v>40827</v>
      </c>
      <c r="C83" s="120" t="s">
        <v>27</v>
      </c>
      <c r="D83" s="155" t="s">
        <v>0</v>
      </c>
      <c r="E83" s="155" t="s">
        <v>65</v>
      </c>
      <c r="F83" s="302">
        <v>0</v>
      </c>
      <c r="G83" s="549"/>
      <c r="H83" s="549"/>
      <c r="I83" s="110" t="s">
        <v>63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s="43" customFormat="1" ht="15" customHeight="1">
      <c r="A84" s="38" t="s">
        <v>135</v>
      </c>
      <c r="B84" s="78">
        <v>40850</v>
      </c>
      <c r="C84" s="120" t="s">
        <v>27</v>
      </c>
      <c r="D84" s="155" t="s">
        <v>0</v>
      </c>
      <c r="E84" s="155" t="s">
        <v>65</v>
      </c>
      <c r="F84" s="302">
        <v>0</v>
      </c>
      <c r="G84" s="549"/>
      <c r="H84" s="549"/>
      <c r="I84" s="110" t="s">
        <v>63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s="43" customFormat="1" ht="15" customHeight="1">
      <c r="A85" s="54" t="s">
        <v>135</v>
      </c>
      <c r="B85" s="78">
        <v>40881</v>
      </c>
      <c r="C85" s="120" t="s">
        <v>27</v>
      </c>
      <c r="D85" s="155" t="s">
        <v>0</v>
      </c>
      <c r="E85" s="155" t="s">
        <v>65</v>
      </c>
      <c r="F85" s="302">
        <v>0</v>
      </c>
      <c r="G85" s="547"/>
      <c r="H85" s="547"/>
      <c r="I85" s="110" t="s">
        <v>63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s="43" customFormat="1" ht="15" customHeight="1">
      <c r="A86" s="144" t="s">
        <v>355</v>
      </c>
      <c r="B86" s="151">
        <v>40572</v>
      </c>
      <c r="C86" s="152" t="s">
        <v>288</v>
      </c>
      <c r="D86" s="155" t="s">
        <v>0</v>
      </c>
      <c r="E86" s="12" t="s">
        <v>65</v>
      </c>
      <c r="F86" s="12">
        <v>0</v>
      </c>
      <c r="G86" s="59">
        <v>0</v>
      </c>
      <c r="H86" s="59">
        <v>0</v>
      </c>
      <c r="I86" s="110" t="s">
        <v>63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9" ht="15" customHeight="1">
      <c r="A87" s="53" t="s">
        <v>176</v>
      </c>
      <c r="B87" s="68">
        <v>40574</v>
      </c>
      <c r="C87" s="120" t="s">
        <v>2</v>
      </c>
      <c r="D87" s="13" t="s">
        <v>0</v>
      </c>
      <c r="E87" s="12" t="s">
        <v>65</v>
      </c>
      <c r="F87" s="85">
        <v>0</v>
      </c>
      <c r="G87" s="546">
        <v>0</v>
      </c>
      <c r="H87" s="546">
        <v>0</v>
      </c>
      <c r="I87" s="110" t="s">
        <v>63</v>
      </c>
    </row>
    <row r="88" spans="1:9" ht="15" customHeight="1">
      <c r="A88" s="38" t="s">
        <v>176</v>
      </c>
      <c r="B88" s="68">
        <v>40614</v>
      </c>
      <c r="C88" s="120" t="s">
        <v>2</v>
      </c>
      <c r="D88" s="13" t="s">
        <v>0</v>
      </c>
      <c r="E88" s="12" t="s">
        <v>65</v>
      </c>
      <c r="F88" s="85">
        <v>0</v>
      </c>
      <c r="G88" s="547"/>
      <c r="H88" s="547"/>
      <c r="I88" s="110" t="s">
        <v>63</v>
      </c>
    </row>
    <row r="89" spans="1:9" ht="15" customHeight="1">
      <c r="A89" s="294" t="s">
        <v>64</v>
      </c>
      <c r="B89" s="151">
        <v>40574</v>
      </c>
      <c r="C89" s="152" t="s">
        <v>27</v>
      </c>
      <c r="D89" s="50" t="s">
        <v>0</v>
      </c>
      <c r="E89" s="12" t="s">
        <v>65</v>
      </c>
      <c r="F89" s="4">
        <v>0</v>
      </c>
      <c r="G89" s="546">
        <f>0/8</f>
        <v>0</v>
      </c>
      <c r="H89" s="546">
        <f>1/8</f>
        <v>0.125</v>
      </c>
      <c r="I89" s="110" t="s">
        <v>63</v>
      </c>
    </row>
    <row r="90" spans="1:9" ht="15" customHeight="1">
      <c r="A90" s="172" t="s">
        <v>64</v>
      </c>
      <c r="B90" s="151">
        <v>40620</v>
      </c>
      <c r="C90" s="152" t="s">
        <v>27</v>
      </c>
      <c r="D90" s="50" t="s">
        <v>0</v>
      </c>
      <c r="E90" s="12" t="s">
        <v>65</v>
      </c>
      <c r="F90" s="4">
        <v>0</v>
      </c>
      <c r="G90" s="549"/>
      <c r="H90" s="549"/>
      <c r="I90" s="110" t="s">
        <v>63</v>
      </c>
    </row>
    <row r="91" spans="1:9" ht="15" customHeight="1">
      <c r="A91" s="172" t="s">
        <v>64</v>
      </c>
      <c r="B91" s="151">
        <v>40661</v>
      </c>
      <c r="C91" s="152" t="s">
        <v>27</v>
      </c>
      <c r="D91" s="50" t="s">
        <v>0</v>
      </c>
      <c r="E91" s="12" t="s">
        <v>65</v>
      </c>
      <c r="F91" s="4">
        <v>0</v>
      </c>
      <c r="G91" s="549"/>
      <c r="H91" s="549"/>
      <c r="I91" s="110" t="s">
        <v>63</v>
      </c>
    </row>
    <row r="92" spans="1:9" ht="15" customHeight="1">
      <c r="A92" s="172" t="s">
        <v>64</v>
      </c>
      <c r="B92" s="151">
        <v>40706</v>
      </c>
      <c r="C92" s="152" t="s">
        <v>27</v>
      </c>
      <c r="D92" s="50" t="s">
        <v>0</v>
      </c>
      <c r="E92" s="12" t="s">
        <v>65</v>
      </c>
      <c r="F92" s="4">
        <v>0</v>
      </c>
      <c r="G92" s="549"/>
      <c r="H92" s="549"/>
      <c r="I92" s="110" t="s">
        <v>63</v>
      </c>
    </row>
    <row r="93" spans="1:9" ht="15" customHeight="1">
      <c r="A93" s="172" t="s">
        <v>64</v>
      </c>
      <c r="B93" s="151">
        <v>40746</v>
      </c>
      <c r="C93" s="152" t="s">
        <v>27</v>
      </c>
      <c r="D93" s="50" t="s">
        <v>0</v>
      </c>
      <c r="E93" s="12" t="s">
        <v>65</v>
      </c>
      <c r="F93" s="4">
        <v>0</v>
      </c>
      <c r="G93" s="549"/>
      <c r="H93" s="549"/>
      <c r="I93" s="110" t="s">
        <v>63</v>
      </c>
    </row>
    <row r="94" spans="1:9" ht="15" customHeight="1">
      <c r="A94" s="172" t="s">
        <v>64</v>
      </c>
      <c r="B94" s="151">
        <v>40787</v>
      </c>
      <c r="C94" s="152" t="s">
        <v>27</v>
      </c>
      <c r="D94" s="50" t="s">
        <v>0</v>
      </c>
      <c r="E94" s="12" t="s">
        <v>65</v>
      </c>
      <c r="F94" s="4">
        <v>0</v>
      </c>
      <c r="G94" s="549"/>
      <c r="H94" s="549"/>
      <c r="I94" s="110" t="s">
        <v>63</v>
      </c>
    </row>
    <row r="95" spans="1:9" ht="15" customHeight="1">
      <c r="A95" s="408" t="s">
        <v>64</v>
      </c>
      <c r="B95" s="394">
        <v>40829</v>
      </c>
      <c r="C95" s="395" t="s">
        <v>27</v>
      </c>
      <c r="D95" s="392" t="s">
        <v>0</v>
      </c>
      <c r="E95" s="392" t="s">
        <v>65</v>
      </c>
      <c r="F95" s="396">
        <v>1</v>
      </c>
      <c r="G95" s="549"/>
      <c r="H95" s="549"/>
      <c r="I95" s="393" t="s">
        <v>488</v>
      </c>
    </row>
    <row r="96" spans="1:9" ht="15" customHeight="1">
      <c r="A96" s="172" t="s">
        <v>64</v>
      </c>
      <c r="B96" s="151">
        <v>40873</v>
      </c>
      <c r="C96" s="152" t="s">
        <v>27</v>
      </c>
      <c r="D96" s="50" t="s">
        <v>0</v>
      </c>
      <c r="E96" s="12" t="s">
        <v>65</v>
      </c>
      <c r="F96" s="4">
        <v>0</v>
      </c>
      <c r="G96" s="549"/>
      <c r="H96" s="549"/>
      <c r="I96" s="383" t="s">
        <v>63</v>
      </c>
    </row>
    <row r="97" spans="1:254" s="43" customFormat="1" ht="15" customHeight="1">
      <c r="A97" s="150" t="s">
        <v>216</v>
      </c>
      <c r="B97" s="151">
        <v>40575</v>
      </c>
      <c r="C97" s="152" t="s">
        <v>288</v>
      </c>
      <c r="D97" s="26" t="s">
        <v>0</v>
      </c>
      <c r="E97" s="12" t="s">
        <v>65</v>
      </c>
      <c r="F97" s="3">
        <v>0</v>
      </c>
      <c r="G97" s="59">
        <v>0</v>
      </c>
      <c r="H97" s="59">
        <v>0</v>
      </c>
      <c r="I97" s="110" t="s">
        <v>63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9" ht="12.75">
      <c r="A98" s="144" t="s">
        <v>357</v>
      </c>
      <c r="B98" s="151">
        <v>40578</v>
      </c>
      <c r="C98" s="152" t="s">
        <v>288</v>
      </c>
      <c r="D98" s="155" t="s">
        <v>0</v>
      </c>
      <c r="E98" s="12" t="s">
        <v>65</v>
      </c>
      <c r="F98" s="12">
        <v>0</v>
      </c>
      <c r="G98" s="59">
        <v>0</v>
      </c>
      <c r="H98" s="59">
        <v>0</v>
      </c>
      <c r="I98" s="110" t="s">
        <v>63</v>
      </c>
    </row>
    <row r="99" spans="1:256" s="43" customFormat="1" ht="15" customHeight="1">
      <c r="A99" s="144" t="s">
        <v>365</v>
      </c>
      <c r="B99" s="151">
        <v>40581</v>
      </c>
      <c r="C99" s="152" t="s">
        <v>260</v>
      </c>
      <c r="D99" s="155" t="s">
        <v>0</v>
      </c>
      <c r="E99" s="12" t="s">
        <v>65</v>
      </c>
      <c r="F99" s="12">
        <v>0</v>
      </c>
      <c r="G99" s="59">
        <v>0</v>
      </c>
      <c r="H99" s="59">
        <v>0</v>
      </c>
      <c r="I99" s="110" t="s">
        <v>63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9" ht="12.75">
      <c r="A100" s="144" t="s">
        <v>271</v>
      </c>
      <c r="B100" s="151">
        <v>40582</v>
      </c>
      <c r="C100" s="152" t="s">
        <v>366</v>
      </c>
      <c r="D100" s="155" t="s">
        <v>0</v>
      </c>
      <c r="E100" s="12" t="s">
        <v>65</v>
      </c>
      <c r="F100" s="12">
        <v>0</v>
      </c>
      <c r="G100" s="59">
        <v>0</v>
      </c>
      <c r="H100" s="59">
        <v>0</v>
      </c>
      <c r="I100" s="110" t="s">
        <v>63</v>
      </c>
    </row>
    <row r="101" spans="1:9" ht="12.75">
      <c r="A101" s="154" t="s">
        <v>367</v>
      </c>
      <c r="B101" s="151">
        <v>40583</v>
      </c>
      <c r="C101" s="152" t="s">
        <v>351</v>
      </c>
      <c r="D101" s="155" t="s">
        <v>0</v>
      </c>
      <c r="E101" s="12" t="s">
        <v>65</v>
      </c>
      <c r="F101" s="12">
        <v>0</v>
      </c>
      <c r="G101" s="59">
        <v>0</v>
      </c>
      <c r="H101" s="59">
        <v>0</v>
      </c>
      <c r="I101" s="110" t="s">
        <v>63</v>
      </c>
    </row>
    <row r="102" spans="1:9" ht="15" customHeight="1">
      <c r="A102" s="294" t="s">
        <v>40</v>
      </c>
      <c r="B102" s="151">
        <v>40584</v>
      </c>
      <c r="C102" s="153" t="s">
        <v>27</v>
      </c>
      <c r="D102" s="155" t="s">
        <v>0</v>
      </c>
      <c r="E102" s="12" t="s">
        <v>65</v>
      </c>
      <c r="F102" s="12">
        <v>0</v>
      </c>
      <c r="G102" s="546">
        <v>0</v>
      </c>
      <c r="H102" s="546">
        <v>0</v>
      </c>
      <c r="I102" s="110" t="s">
        <v>63</v>
      </c>
    </row>
    <row r="103" spans="1:9" ht="15" customHeight="1">
      <c r="A103" s="35" t="s">
        <v>40</v>
      </c>
      <c r="B103" s="68">
        <v>40627</v>
      </c>
      <c r="C103" s="125" t="s">
        <v>27</v>
      </c>
      <c r="D103" s="13" t="s">
        <v>0</v>
      </c>
      <c r="E103" s="12" t="s">
        <v>65</v>
      </c>
      <c r="F103" s="4">
        <v>0</v>
      </c>
      <c r="G103" s="549"/>
      <c r="H103" s="549"/>
      <c r="I103" s="113" t="s">
        <v>63</v>
      </c>
    </row>
    <row r="104" spans="1:9" ht="15" customHeight="1">
      <c r="A104" s="35" t="s">
        <v>40</v>
      </c>
      <c r="B104" s="68">
        <v>40668</v>
      </c>
      <c r="C104" s="125" t="s">
        <v>27</v>
      </c>
      <c r="D104" s="13" t="s">
        <v>0</v>
      </c>
      <c r="E104" s="12" t="s">
        <v>65</v>
      </c>
      <c r="F104" s="4">
        <v>0</v>
      </c>
      <c r="G104" s="549"/>
      <c r="H104" s="549"/>
      <c r="I104" s="113" t="s">
        <v>63</v>
      </c>
    </row>
    <row r="105" spans="1:9" ht="15" customHeight="1">
      <c r="A105" s="35" t="s">
        <v>40</v>
      </c>
      <c r="B105" s="68">
        <v>40710</v>
      </c>
      <c r="C105" s="125" t="s">
        <v>27</v>
      </c>
      <c r="D105" s="13" t="s">
        <v>0</v>
      </c>
      <c r="E105" s="12" t="s">
        <v>65</v>
      </c>
      <c r="F105" s="4">
        <v>0</v>
      </c>
      <c r="G105" s="549"/>
      <c r="H105" s="549"/>
      <c r="I105" s="113" t="s">
        <v>63</v>
      </c>
    </row>
    <row r="106" spans="1:9" ht="15" customHeight="1">
      <c r="A106" s="35" t="s">
        <v>40</v>
      </c>
      <c r="B106" s="68">
        <v>40794</v>
      </c>
      <c r="C106" s="323" t="s">
        <v>27</v>
      </c>
      <c r="D106" s="13" t="s">
        <v>0</v>
      </c>
      <c r="E106" s="12" t="s">
        <v>65</v>
      </c>
      <c r="F106" s="4">
        <v>0</v>
      </c>
      <c r="G106" s="549"/>
      <c r="H106" s="549"/>
      <c r="I106" s="113" t="s">
        <v>63</v>
      </c>
    </row>
    <row r="107" spans="1:9" ht="15" customHeight="1">
      <c r="A107" s="35" t="s">
        <v>40</v>
      </c>
      <c r="B107" s="68">
        <v>40836</v>
      </c>
      <c r="C107" s="125" t="s">
        <v>27</v>
      </c>
      <c r="D107" s="13" t="s">
        <v>0</v>
      </c>
      <c r="E107" s="12" t="s">
        <v>65</v>
      </c>
      <c r="F107" s="4">
        <v>0</v>
      </c>
      <c r="G107" s="549"/>
      <c r="H107" s="549"/>
      <c r="I107" s="113" t="s">
        <v>63</v>
      </c>
    </row>
    <row r="108" spans="1:9" ht="15" customHeight="1">
      <c r="A108" s="150" t="s">
        <v>40</v>
      </c>
      <c r="B108" s="151">
        <v>40879</v>
      </c>
      <c r="C108" s="153" t="s">
        <v>27</v>
      </c>
      <c r="D108" s="13" t="s">
        <v>0</v>
      </c>
      <c r="E108" s="12" t="s">
        <v>65</v>
      </c>
      <c r="F108" s="4">
        <v>0</v>
      </c>
      <c r="G108" s="547"/>
      <c r="H108" s="547"/>
      <c r="I108" s="113" t="s">
        <v>63</v>
      </c>
    </row>
    <row r="109" spans="1:9" ht="15" customHeight="1">
      <c r="A109" s="154" t="s">
        <v>21</v>
      </c>
      <c r="B109" s="151">
        <v>40584</v>
      </c>
      <c r="C109" s="152" t="s">
        <v>54</v>
      </c>
      <c r="D109" s="155" t="s">
        <v>0</v>
      </c>
      <c r="E109" s="12" t="s">
        <v>65</v>
      </c>
      <c r="F109" s="12">
        <v>0</v>
      </c>
      <c r="G109" s="546">
        <v>0</v>
      </c>
      <c r="H109" s="546">
        <v>0</v>
      </c>
      <c r="I109" s="110" t="s">
        <v>63</v>
      </c>
    </row>
    <row r="110" spans="1:9" ht="15" customHeight="1">
      <c r="A110" s="154" t="s">
        <v>21</v>
      </c>
      <c r="B110" s="151">
        <v>40666</v>
      </c>
      <c r="C110" s="152" t="s">
        <v>54</v>
      </c>
      <c r="D110" s="155" t="s">
        <v>0</v>
      </c>
      <c r="E110" s="12" t="s">
        <v>65</v>
      </c>
      <c r="F110" s="12">
        <v>0</v>
      </c>
      <c r="G110" s="550"/>
      <c r="H110" s="550"/>
      <c r="I110" s="110" t="s">
        <v>63</v>
      </c>
    </row>
    <row r="111" spans="1:9" ht="15" customHeight="1">
      <c r="A111" s="144" t="s">
        <v>21</v>
      </c>
      <c r="B111" s="151">
        <v>40750</v>
      </c>
      <c r="C111" s="152" t="s">
        <v>54</v>
      </c>
      <c r="D111" s="155" t="s">
        <v>0</v>
      </c>
      <c r="E111" s="12" t="s">
        <v>65</v>
      </c>
      <c r="F111" s="12">
        <v>0</v>
      </c>
      <c r="G111" s="359">
        <v>0</v>
      </c>
      <c r="H111" s="359">
        <v>0</v>
      </c>
      <c r="I111" s="110" t="s">
        <v>63</v>
      </c>
    </row>
    <row r="112" spans="1:9" ht="12.75">
      <c r="A112" s="144" t="s">
        <v>369</v>
      </c>
      <c r="B112" s="151">
        <v>40592</v>
      </c>
      <c r="C112" s="152" t="s">
        <v>288</v>
      </c>
      <c r="D112" s="155" t="s">
        <v>0</v>
      </c>
      <c r="E112" s="12" t="s">
        <v>65</v>
      </c>
      <c r="F112" s="12">
        <v>0</v>
      </c>
      <c r="G112" s="59">
        <v>0</v>
      </c>
      <c r="H112" s="59">
        <v>0</v>
      </c>
      <c r="I112" s="110" t="s">
        <v>63</v>
      </c>
    </row>
    <row r="113" spans="1:9" ht="12.75">
      <c r="A113" s="140" t="s">
        <v>39</v>
      </c>
      <c r="B113" s="141">
        <v>40594</v>
      </c>
      <c r="C113" s="152" t="s">
        <v>27</v>
      </c>
      <c r="D113" s="12" t="s">
        <v>0</v>
      </c>
      <c r="E113" s="12" t="s">
        <v>65</v>
      </c>
      <c r="F113" s="3">
        <v>0</v>
      </c>
      <c r="G113" s="59">
        <v>0</v>
      </c>
      <c r="H113" s="59">
        <v>0</v>
      </c>
      <c r="I113" s="110" t="s">
        <v>63</v>
      </c>
    </row>
    <row r="114" spans="1:9" ht="12.75">
      <c r="A114" s="140" t="s">
        <v>370</v>
      </c>
      <c r="B114" s="151">
        <v>40595</v>
      </c>
      <c r="C114" s="152" t="s">
        <v>286</v>
      </c>
      <c r="D114" s="12" t="s">
        <v>0</v>
      </c>
      <c r="E114" s="12" t="s">
        <v>65</v>
      </c>
      <c r="F114" s="3">
        <v>0</v>
      </c>
      <c r="G114" s="59">
        <v>0</v>
      </c>
      <c r="H114" s="59">
        <v>0</v>
      </c>
      <c r="I114" s="110" t="s">
        <v>63</v>
      </c>
    </row>
    <row r="115" spans="1:9" ht="12.75">
      <c r="A115" s="144" t="s">
        <v>371</v>
      </c>
      <c r="B115" s="151">
        <v>40602</v>
      </c>
      <c r="C115" s="152" t="s">
        <v>288</v>
      </c>
      <c r="D115" s="12" t="s">
        <v>0</v>
      </c>
      <c r="E115" s="12" t="s">
        <v>65</v>
      </c>
      <c r="F115" s="3">
        <v>0</v>
      </c>
      <c r="G115" s="59">
        <v>0</v>
      </c>
      <c r="H115" s="59">
        <v>0</v>
      </c>
      <c r="I115" s="110" t="s">
        <v>63</v>
      </c>
    </row>
    <row r="116" spans="1:9" ht="12.75">
      <c r="A116" s="144" t="s">
        <v>372</v>
      </c>
      <c r="B116" s="151">
        <v>40609</v>
      </c>
      <c r="C116" s="152" t="s">
        <v>288</v>
      </c>
      <c r="D116" s="155" t="s">
        <v>0</v>
      </c>
      <c r="E116" s="12" t="s">
        <v>65</v>
      </c>
      <c r="F116" s="12">
        <v>0</v>
      </c>
      <c r="G116" s="59">
        <v>0</v>
      </c>
      <c r="H116" s="59">
        <v>0</v>
      </c>
      <c r="I116" s="110" t="s">
        <v>63</v>
      </c>
    </row>
    <row r="117" spans="1:256" s="43" customFormat="1" ht="15" customHeight="1">
      <c r="A117" s="55" t="s">
        <v>198</v>
      </c>
      <c r="B117" s="151">
        <v>40614</v>
      </c>
      <c r="C117" s="153" t="s">
        <v>27</v>
      </c>
      <c r="D117" s="12" t="s">
        <v>0</v>
      </c>
      <c r="E117" s="12" t="s">
        <v>65</v>
      </c>
      <c r="F117" s="12">
        <v>0</v>
      </c>
      <c r="G117" s="546">
        <v>0</v>
      </c>
      <c r="H117" s="546">
        <v>0</v>
      </c>
      <c r="I117" s="110" t="s">
        <v>63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43" customFormat="1" ht="15" customHeight="1">
      <c r="A118" s="55" t="s">
        <v>198</v>
      </c>
      <c r="B118" s="151">
        <v>40642</v>
      </c>
      <c r="C118" s="153" t="s">
        <v>27</v>
      </c>
      <c r="D118" s="12" t="s">
        <v>0</v>
      </c>
      <c r="E118" s="12" t="s">
        <v>65</v>
      </c>
      <c r="F118" s="12">
        <v>0</v>
      </c>
      <c r="G118" s="549"/>
      <c r="H118" s="549"/>
      <c r="I118" s="110" t="s">
        <v>63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43" customFormat="1" ht="15" customHeight="1">
      <c r="A119" s="154" t="s">
        <v>198</v>
      </c>
      <c r="B119" s="151">
        <v>40674</v>
      </c>
      <c r="C119" s="153" t="s">
        <v>27</v>
      </c>
      <c r="D119" s="12" t="s">
        <v>0</v>
      </c>
      <c r="E119" s="12" t="s">
        <v>65</v>
      </c>
      <c r="F119" s="12">
        <v>0</v>
      </c>
      <c r="G119" s="551"/>
      <c r="H119" s="551"/>
      <c r="I119" s="110" t="s">
        <v>63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43" customFormat="1" ht="15" customHeight="1">
      <c r="A120" s="144" t="s">
        <v>198</v>
      </c>
      <c r="B120" s="151">
        <v>40821</v>
      </c>
      <c r="C120" s="153" t="s">
        <v>27</v>
      </c>
      <c r="D120" s="12" t="s">
        <v>0</v>
      </c>
      <c r="E120" s="12" t="s">
        <v>65</v>
      </c>
      <c r="F120" s="12">
        <v>0</v>
      </c>
      <c r="G120" s="359"/>
      <c r="H120" s="359"/>
      <c r="I120" s="383" t="s">
        <v>63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10" ht="12.75">
      <c r="A121" s="140" t="s">
        <v>374</v>
      </c>
      <c r="B121" s="151">
        <v>40618</v>
      </c>
      <c r="C121" s="152" t="s">
        <v>286</v>
      </c>
      <c r="D121" s="155" t="s">
        <v>0</v>
      </c>
      <c r="E121" s="12" t="s">
        <v>65</v>
      </c>
      <c r="F121" s="12">
        <v>0</v>
      </c>
      <c r="G121" s="59">
        <v>0</v>
      </c>
      <c r="H121" s="59">
        <v>0</v>
      </c>
      <c r="I121" s="110" t="s">
        <v>63</v>
      </c>
      <c r="J121" s="384"/>
    </row>
    <row r="122" spans="1:9" ht="12.75">
      <c r="A122" s="144" t="s">
        <v>264</v>
      </c>
      <c r="B122" s="151">
        <v>40621</v>
      </c>
      <c r="C122" s="152" t="s">
        <v>288</v>
      </c>
      <c r="D122" s="155" t="s">
        <v>0</v>
      </c>
      <c r="E122" s="12" t="s">
        <v>65</v>
      </c>
      <c r="F122" s="12">
        <v>0</v>
      </c>
      <c r="G122" s="59">
        <v>0</v>
      </c>
      <c r="H122" s="59">
        <v>0</v>
      </c>
      <c r="I122" s="110" t="s">
        <v>63</v>
      </c>
    </row>
    <row r="123" spans="1:9" ht="12.75">
      <c r="A123" s="11" t="s">
        <v>375</v>
      </c>
      <c r="B123" s="68">
        <v>40623</v>
      </c>
      <c r="C123" s="120" t="s">
        <v>83</v>
      </c>
      <c r="D123" s="155" t="s">
        <v>0</v>
      </c>
      <c r="E123" s="12" t="s">
        <v>65</v>
      </c>
      <c r="F123" s="12">
        <v>0</v>
      </c>
      <c r="G123" s="59">
        <v>0</v>
      </c>
      <c r="H123" s="59">
        <v>0</v>
      </c>
      <c r="I123" s="110" t="s">
        <v>63</v>
      </c>
    </row>
    <row r="124" spans="1:9" ht="12.75">
      <c r="A124" s="144" t="s">
        <v>376</v>
      </c>
      <c r="B124" s="151">
        <v>40623</v>
      </c>
      <c r="C124" s="152" t="s">
        <v>286</v>
      </c>
      <c r="D124" s="155" t="s">
        <v>0</v>
      </c>
      <c r="E124" s="12" t="s">
        <v>65</v>
      </c>
      <c r="F124" s="12">
        <v>0</v>
      </c>
      <c r="G124" s="59">
        <v>0</v>
      </c>
      <c r="H124" s="59">
        <v>0</v>
      </c>
      <c r="I124" s="110" t="s">
        <v>63</v>
      </c>
    </row>
    <row r="125" spans="1:9" ht="12.75">
      <c r="A125" s="144" t="s">
        <v>17</v>
      </c>
      <c r="B125" s="151">
        <v>40624</v>
      </c>
      <c r="C125" s="152" t="s">
        <v>54</v>
      </c>
      <c r="D125" s="155" t="s">
        <v>0</v>
      </c>
      <c r="E125" s="12" t="s">
        <v>65</v>
      </c>
      <c r="F125" s="12">
        <v>0</v>
      </c>
      <c r="G125" s="59">
        <v>0</v>
      </c>
      <c r="H125" s="59">
        <v>0</v>
      </c>
      <c r="I125" s="110" t="s">
        <v>63</v>
      </c>
    </row>
    <row r="126" spans="1:9" ht="12.75">
      <c r="A126" s="357" t="s">
        <v>17</v>
      </c>
      <c r="B126" s="141">
        <v>40785</v>
      </c>
      <c r="C126" s="152" t="s">
        <v>54</v>
      </c>
      <c r="D126" s="155" t="s">
        <v>0</v>
      </c>
      <c r="E126" s="155" t="s">
        <v>65</v>
      </c>
      <c r="F126" s="155">
        <v>0</v>
      </c>
      <c r="G126" s="158">
        <v>0</v>
      </c>
      <c r="H126" s="158">
        <v>0</v>
      </c>
      <c r="I126" s="159" t="s">
        <v>63</v>
      </c>
    </row>
    <row r="127" spans="1:9" ht="12.75">
      <c r="A127" s="144" t="s">
        <v>377</v>
      </c>
      <c r="B127" s="151">
        <v>40626</v>
      </c>
      <c r="C127" s="152" t="s">
        <v>288</v>
      </c>
      <c r="D127" s="155" t="s">
        <v>0</v>
      </c>
      <c r="E127" s="12" t="s">
        <v>65</v>
      </c>
      <c r="F127" s="12">
        <v>0</v>
      </c>
      <c r="G127" s="59">
        <v>0</v>
      </c>
      <c r="H127" s="59">
        <v>0</v>
      </c>
      <c r="I127" s="110" t="s">
        <v>63</v>
      </c>
    </row>
    <row r="128" spans="1:9" ht="12.75">
      <c r="A128" s="54" t="s">
        <v>378</v>
      </c>
      <c r="B128" s="68">
        <v>40628</v>
      </c>
      <c r="C128" s="120" t="s">
        <v>379</v>
      </c>
      <c r="D128" s="155" t="s">
        <v>0</v>
      </c>
      <c r="E128" s="12" t="s">
        <v>65</v>
      </c>
      <c r="F128" s="12">
        <v>0</v>
      </c>
      <c r="G128" s="59">
        <v>0</v>
      </c>
      <c r="H128" s="59">
        <v>0</v>
      </c>
      <c r="I128" s="110" t="s">
        <v>63</v>
      </c>
    </row>
    <row r="129" spans="1:9" ht="12.75">
      <c r="A129" s="144" t="s">
        <v>380</v>
      </c>
      <c r="B129" s="151">
        <v>40628</v>
      </c>
      <c r="C129" s="152" t="s">
        <v>349</v>
      </c>
      <c r="D129" s="155" t="s">
        <v>0</v>
      </c>
      <c r="E129" s="12" t="s">
        <v>65</v>
      </c>
      <c r="F129" s="12">
        <v>0</v>
      </c>
      <c r="G129" s="59">
        <v>0</v>
      </c>
      <c r="H129" s="59">
        <v>0</v>
      </c>
      <c r="I129" s="110" t="s">
        <v>63</v>
      </c>
    </row>
    <row r="130" spans="1:9" ht="12.75">
      <c r="A130" s="144" t="s">
        <v>381</v>
      </c>
      <c r="B130" s="151">
        <v>40629</v>
      </c>
      <c r="C130" s="152" t="s">
        <v>288</v>
      </c>
      <c r="D130" s="155" t="s">
        <v>0</v>
      </c>
      <c r="E130" s="12" t="s">
        <v>65</v>
      </c>
      <c r="F130" s="12">
        <v>0</v>
      </c>
      <c r="G130" s="59">
        <v>0</v>
      </c>
      <c r="H130" s="59">
        <v>0</v>
      </c>
      <c r="I130" s="110" t="s">
        <v>63</v>
      </c>
    </row>
    <row r="131" spans="1:9" ht="12.75">
      <c r="A131" s="144" t="s">
        <v>382</v>
      </c>
      <c r="B131" s="151">
        <v>40636</v>
      </c>
      <c r="C131" s="152" t="s">
        <v>83</v>
      </c>
      <c r="D131" s="155" t="s">
        <v>0</v>
      </c>
      <c r="E131" s="12" t="s">
        <v>65</v>
      </c>
      <c r="F131" s="12">
        <v>0</v>
      </c>
      <c r="G131" s="59">
        <v>0</v>
      </c>
      <c r="H131" s="59">
        <v>0</v>
      </c>
      <c r="I131" s="110" t="s">
        <v>63</v>
      </c>
    </row>
    <row r="132" spans="1:9" ht="12.75">
      <c r="A132" s="325" t="s">
        <v>383</v>
      </c>
      <c r="B132" s="326">
        <v>40644</v>
      </c>
      <c r="C132" s="328" t="s">
        <v>379</v>
      </c>
      <c r="D132" s="298" t="s">
        <v>47</v>
      </c>
      <c r="E132" s="298" t="s">
        <v>270</v>
      </c>
      <c r="F132" s="298">
        <v>1</v>
      </c>
      <c r="G132" s="299">
        <v>0</v>
      </c>
      <c r="H132" s="299">
        <f>1/1</f>
        <v>1</v>
      </c>
      <c r="I132" s="300" t="s">
        <v>387</v>
      </c>
    </row>
    <row r="133" spans="1:9" ht="12.75">
      <c r="A133" s="154" t="s">
        <v>384</v>
      </c>
      <c r="B133" s="151">
        <v>40646</v>
      </c>
      <c r="C133" s="152" t="s">
        <v>83</v>
      </c>
      <c r="D133" s="155" t="s">
        <v>0</v>
      </c>
      <c r="E133" s="12" t="s">
        <v>65</v>
      </c>
      <c r="F133" s="12">
        <v>0</v>
      </c>
      <c r="G133" s="59">
        <v>0</v>
      </c>
      <c r="H133" s="59">
        <v>0</v>
      </c>
      <c r="I133" s="110" t="s">
        <v>63</v>
      </c>
    </row>
    <row r="134" spans="1:9" ht="12.75">
      <c r="A134" s="53" t="s">
        <v>385</v>
      </c>
      <c r="B134" s="68">
        <v>40646</v>
      </c>
      <c r="C134" s="120" t="s">
        <v>288</v>
      </c>
      <c r="D134" s="155" t="s">
        <v>0</v>
      </c>
      <c r="E134" s="12" t="s">
        <v>65</v>
      </c>
      <c r="F134" s="12">
        <v>0</v>
      </c>
      <c r="G134" s="546">
        <v>0</v>
      </c>
      <c r="H134" s="546">
        <v>0</v>
      </c>
      <c r="I134" s="110" t="s">
        <v>63</v>
      </c>
    </row>
    <row r="135" spans="1:9" ht="12.75">
      <c r="A135" s="144" t="s">
        <v>385</v>
      </c>
      <c r="B135" s="151">
        <v>40681</v>
      </c>
      <c r="C135" s="152" t="s">
        <v>288</v>
      </c>
      <c r="D135" s="155" t="s">
        <v>0</v>
      </c>
      <c r="E135" s="12" t="s">
        <v>65</v>
      </c>
      <c r="F135" s="12">
        <v>0</v>
      </c>
      <c r="G135" s="550"/>
      <c r="H135" s="550"/>
      <c r="I135" s="110" t="s">
        <v>63</v>
      </c>
    </row>
    <row r="136" spans="1:9" ht="12.75">
      <c r="A136" s="144" t="s">
        <v>173</v>
      </c>
      <c r="B136" s="151">
        <v>40651</v>
      </c>
      <c r="C136" s="152" t="s">
        <v>288</v>
      </c>
      <c r="D136" s="155" t="s">
        <v>0</v>
      </c>
      <c r="E136" s="12" t="s">
        <v>65</v>
      </c>
      <c r="F136" s="12">
        <v>0</v>
      </c>
      <c r="G136" s="59">
        <v>0</v>
      </c>
      <c r="H136" s="59">
        <v>0</v>
      </c>
      <c r="I136" s="110" t="s">
        <v>63</v>
      </c>
    </row>
    <row r="137" spans="1:9" ht="12.75">
      <c r="A137" s="144" t="s">
        <v>388</v>
      </c>
      <c r="B137" s="151">
        <v>40655</v>
      </c>
      <c r="C137" s="152" t="s">
        <v>306</v>
      </c>
      <c r="D137" s="155" t="s">
        <v>0</v>
      </c>
      <c r="E137" s="12" t="s">
        <v>65</v>
      </c>
      <c r="F137" s="12">
        <v>0</v>
      </c>
      <c r="G137" s="59">
        <v>0</v>
      </c>
      <c r="H137" s="59">
        <v>0</v>
      </c>
      <c r="I137" s="110" t="s">
        <v>63</v>
      </c>
    </row>
    <row r="138" spans="1:9" ht="12.75">
      <c r="A138" s="144" t="s">
        <v>389</v>
      </c>
      <c r="B138" s="151">
        <v>40661</v>
      </c>
      <c r="C138" s="152" t="s">
        <v>390</v>
      </c>
      <c r="D138" s="155" t="s">
        <v>0</v>
      </c>
      <c r="E138" s="12" t="s">
        <v>65</v>
      </c>
      <c r="F138" s="12">
        <v>0</v>
      </c>
      <c r="G138" s="59">
        <v>0</v>
      </c>
      <c r="H138" s="59">
        <v>0</v>
      </c>
      <c r="I138" s="110" t="s">
        <v>63</v>
      </c>
    </row>
    <row r="139" spans="1:9" ht="12.75">
      <c r="A139" s="144" t="s">
        <v>391</v>
      </c>
      <c r="B139" s="151">
        <v>40664</v>
      </c>
      <c r="C139" s="152" t="s">
        <v>349</v>
      </c>
      <c r="D139" s="155" t="s">
        <v>0</v>
      </c>
      <c r="E139" s="12" t="s">
        <v>65</v>
      </c>
      <c r="F139" s="12">
        <v>0</v>
      </c>
      <c r="G139" s="59">
        <v>0</v>
      </c>
      <c r="H139" s="59">
        <v>0</v>
      </c>
      <c r="I139" s="110" t="s">
        <v>63</v>
      </c>
    </row>
    <row r="140" spans="1:9" ht="12.75">
      <c r="A140" s="144" t="s">
        <v>393</v>
      </c>
      <c r="B140" s="151">
        <v>40666</v>
      </c>
      <c r="C140" s="152" t="s">
        <v>392</v>
      </c>
      <c r="D140" s="155" t="s">
        <v>0</v>
      </c>
      <c r="E140" s="12" t="s">
        <v>65</v>
      </c>
      <c r="F140" s="12">
        <v>0</v>
      </c>
      <c r="G140" s="59">
        <v>0</v>
      </c>
      <c r="H140" s="59">
        <v>0</v>
      </c>
      <c r="I140" s="110" t="s">
        <v>63</v>
      </c>
    </row>
    <row r="141" spans="1:9" ht="12.75">
      <c r="A141" s="161" t="s">
        <v>394</v>
      </c>
      <c r="B141" s="151">
        <v>40668</v>
      </c>
      <c r="C141" s="152" t="s">
        <v>288</v>
      </c>
      <c r="D141" s="155" t="s">
        <v>0</v>
      </c>
      <c r="E141" s="12" t="s">
        <v>65</v>
      </c>
      <c r="F141" s="12">
        <v>0</v>
      </c>
      <c r="G141" s="555">
        <f>0/3</f>
        <v>0</v>
      </c>
      <c r="H141" s="555">
        <f>0/3</f>
        <v>0</v>
      </c>
      <c r="I141" s="110" t="s">
        <v>63</v>
      </c>
    </row>
    <row r="142" spans="1:9" ht="12.75">
      <c r="A142" s="436" t="s">
        <v>394</v>
      </c>
      <c r="B142" s="141">
        <v>40742</v>
      </c>
      <c r="C142" s="142" t="s">
        <v>398</v>
      </c>
      <c r="D142" s="155" t="s">
        <v>0</v>
      </c>
      <c r="E142" s="12" t="s">
        <v>65</v>
      </c>
      <c r="F142" s="12">
        <v>0</v>
      </c>
      <c r="G142" s="556"/>
      <c r="H142" s="556"/>
      <c r="I142" s="110" t="s">
        <v>63</v>
      </c>
    </row>
    <row r="143" spans="1:9" ht="12.75">
      <c r="A143" s="144" t="s">
        <v>394</v>
      </c>
      <c r="B143" s="151">
        <v>40840</v>
      </c>
      <c r="C143" s="142" t="s">
        <v>398</v>
      </c>
      <c r="D143" s="155" t="s">
        <v>0</v>
      </c>
      <c r="E143" s="155" t="s">
        <v>65</v>
      </c>
      <c r="F143" s="12">
        <v>0</v>
      </c>
      <c r="G143" s="557"/>
      <c r="H143" s="557"/>
      <c r="I143" s="159" t="s">
        <v>63</v>
      </c>
    </row>
    <row r="144" spans="1:9" ht="12.75">
      <c r="A144" s="144" t="s">
        <v>395</v>
      </c>
      <c r="B144" s="151">
        <v>40671</v>
      </c>
      <c r="C144" s="152" t="s">
        <v>288</v>
      </c>
      <c r="D144" s="155" t="s">
        <v>0</v>
      </c>
      <c r="E144" s="12" t="s">
        <v>65</v>
      </c>
      <c r="F144" s="12">
        <v>0</v>
      </c>
      <c r="G144" s="59">
        <v>0</v>
      </c>
      <c r="H144" s="59">
        <v>0</v>
      </c>
      <c r="I144" s="110" t="s">
        <v>63</v>
      </c>
    </row>
    <row r="145" spans="1:256" s="43" customFormat="1" ht="15" customHeight="1">
      <c r="A145" s="144" t="s">
        <v>347</v>
      </c>
      <c r="B145" s="151">
        <v>40679</v>
      </c>
      <c r="C145" s="152" t="s">
        <v>351</v>
      </c>
      <c r="D145" s="155" t="s">
        <v>0</v>
      </c>
      <c r="E145" s="12" t="s">
        <v>65</v>
      </c>
      <c r="F145" s="12">
        <v>0</v>
      </c>
      <c r="G145" s="59">
        <v>0</v>
      </c>
      <c r="H145" s="59">
        <v>0</v>
      </c>
      <c r="I145" s="110" t="s">
        <v>63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9" ht="12.75">
      <c r="A146" s="144" t="s">
        <v>396</v>
      </c>
      <c r="B146" s="151">
        <v>40680</v>
      </c>
      <c r="C146" s="152" t="s">
        <v>288</v>
      </c>
      <c r="D146" s="155" t="s">
        <v>0</v>
      </c>
      <c r="E146" s="12" t="s">
        <v>65</v>
      </c>
      <c r="F146" s="12">
        <v>0</v>
      </c>
      <c r="G146" s="59">
        <v>0</v>
      </c>
      <c r="H146" s="59">
        <v>0</v>
      </c>
      <c r="I146" s="110" t="s">
        <v>63</v>
      </c>
    </row>
    <row r="147" spans="1:9" ht="12.75">
      <c r="A147" s="144" t="s">
        <v>397</v>
      </c>
      <c r="B147" s="151">
        <v>40688</v>
      </c>
      <c r="C147" s="152" t="s">
        <v>398</v>
      </c>
      <c r="D147" s="155" t="s">
        <v>0</v>
      </c>
      <c r="E147" s="12" t="s">
        <v>65</v>
      </c>
      <c r="F147" s="12">
        <v>0</v>
      </c>
      <c r="G147" s="59">
        <v>0</v>
      </c>
      <c r="H147" s="59">
        <v>0</v>
      </c>
      <c r="I147" s="110" t="s">
        <v>63</v>
      </c>
    </row>
    <row r="148" spans="1:9" ht="12.75">
      <c r="A148" s="144" t="s">
        <v>409</v>
      </c>
      <c r="B148" s="151">
        <v>40691</v>
      </c>
      <c r="C148" s="152" t="s">
        <v>306</v>
      </c>
      <c r="D148" s="155" t="s">
        <v>0</v>
      </c>
      <c r="E148" s="12" t="s">
        <v>65</v>
      </c>
      <c r="F148" s="12">
        <v>0</v>
      </c>
      <c r="G148" s="59">
        <v>0</v>
      </c>
      <c r="H148" s="59">
        <v>0</v>
      </c>
      <c r="I148" s="110" t="s">
        <v>63</v>
      </c>
    </row>
    <row r="149" spans="1:9" ht="12.75">
      <c r="A149" s="41" t="s">
        <v>95</v>
      </c>
      <c r="B149" s="67">
        <v>40692</v>
      </c>
      <c r="C149" s="124" t="s">
        <v>402</v>
      </c>
      <c r="D149" s="13" t="s">
        <v>0</v>
      </c>
      <c r="E149" s="12" t="s">
        <v>65</v>
      </c>
      <c r="F149" s="4">
        <v>0</v>
      </c>
      <c r="G149" s="59">
        <v>0</v>
      </c>
      <c r="H149" s="59">
        <v>0</v>
      </c>
      <c r="I149" s="110" t="s">
        <v>63</v>
      </c>
    </row>
    <row r="150" spans="1:9" ht="12.75">
      <c r="A150" s="144" t="s">
        <v>410</v>
      </c>
      <c r="B150" s="151">
        <v>40693</v>
      </c>
      <c r="C150" s="152" t="s">
        <v>54</v>
      </c>
      <c r="D150" s="155" t="s">
        <v>0</v>
      </c>
      <c r="E150" s="12" t="s">
        <v>65</v>
      </c>
      <c r="F150" s="12">
        <v>0</v>
      </c>
      <c r="G150" s="59">
        <v>0</v>
      </c>
      <c r="H150" s="59">
        <v>0</v>
      </c>
      <c r="I150" s="110" t="s">
        <v>63</v>
      </c>
    </row>
    <row r="151" spans="1:9" ht="12.75">
      <c r="A151" s="154" t="s">
        <v>411</v>
      </c>
      <c r="B151" s="151">
        <v>40693</v>
      </c>
      <c r="C151" s="142" t="s">
        <v>412</v>
      </c>
      <c r="D151" s="155" t="s">
        <v>0</v>
      </c>
      <c r="E151" s="12" t="s">
        <v>65</v>
      </c>
      <c r="F151" s="12">
        <v>0</v>
      </c>
      <c r="G151" s="59">
        <v>0</v>
      </c>
      <c r="H151" s="59">
        <v>0</v>
      </c>
      <c r="I151" s="110" t="s">
        <v>63</v>
      </c>
    </row>
    <row r="152" spans="1:9" ht="12.75">
      <c r="A152" s="54" t="s">
        <v>411</v>
      </c>
      <c r="B152" s="68">
        <v>40758</v>
      </c>
      <c r="C152" s="127" t="s">
        <v>412</v>
      </c>
      <c r="D152" s="91" t="s">
        <v>0</v>
      </c>
      <c r="E152" s="91" t="s">
        <v>65</v>
      </c>
      <c r="F152" s="91">
        <v>0</v>
      </c>
      <c r="G152" s="360">
        <v>0</v>
      </c>
      <c r="H152" s="360">
        <v>0</v>
      </c>
      <c r="I152" s="110" t="s">
        <v>63</v>
      </c>
    </row>
    <row r="153" spans="1:9" ht="12.75">
      <c r="A153" s="144" t="s">
        <v>413</v>
      </c>
      <c r="B153" s="145">
        <v>40694</v>
      </c>
      <c r="C153" s="142" t="s">
        <v>288</v>
      </c>
      <c r="D153" s="155" t="s">
        <v>0</v>
      </c>
      <c r="E153" s="12" t="s">
        <v>65</v>
      </c>
      <c r="F153" s="12">
        <v>0</v>
      </c>
      <c r="G153" s="59">
        <v>0</v>
      </c>
      <c r="H153" s="59">
        <v>0</v>
      </c>
      <c r="I153" s="110" t="s">
        <v>63</v>
      </c>
    </row>
    <row r="154" spans="1:9" ht="12.75">
      <c r="A154" s="144" t="s">
        <v>415</v>
      </c>
      <c r="B154" s="151">
        <v>40695</v>
      </c>
      <c r="C154" s="142" t="s">
        <v>414</v>
      </c>
      <c r="D154" s="155" t="s">
        <v>0</v>
      </c>
      <c r="E154" s="12" t="s">
        <v>65</v>
      </c>
      <c r="F154" s="12">
        <v>0</v>
      </c>
      <c r="G154" s="59">
        <v>0</v>
      </c>
      <c r="H154" s="59">
        <v>0</v>
      </c>
      <c r="I154" s="110" t="s">
        <v>63</v>
      </c>
    </row>
    <row r="155" spans="1:9" ht="12.75">
      <c r="A155" s="144" t="s">
        <v>416</v>
      </c>
      <c r="B155" s="151">
        <v>40699</v>
      </c>
      <c r="C155" s="142" t="s">
        <v>417</v>
      </c>
      <c r="D155" s="155" t="s">
        <v>0</v>
      </c>
      <c r="E155" s="12" t="s">
        <v>65</v>
      </c>
      <c r="F155" s="12">
        <v>0</v>
      </c>
      <c r="G155" s="59">
        <v>0</v>
      </c>
      <c r="H155" s="59">
        <v>0</v>
      </c>
      <c r="I155" s="110" t="s">
        <v>63</v>
      </c>
    </row>
    <row r="156" spans="1:9" ht="12.75">
      <c r="A156" s="144" t="s">
        <v>418</v>
      </c>
      <c r="B156" s="151">
        <v>40702</v>
      </c>
      <c r="C156" s="142" t="s">
        <v>398</v>
      </c>
      <c r="D156" s="155" t="s">
        <v>0</v>
      </c>
      <c r="E156" s="12" t="s">
        <v>65</v>
      </c>
      <c r="F156" s="12">
        <v>0</v>
      </c>
      <c r="G156" s="59">
        <v>0</v>
      </c>
      <c r="H156" s="59">
        <v>0</v>
      </c>
      <c r="I156" s="110" t="s">
        <v>63</v>
      </c>
    </row>
    <row r="157" spans="1:9" ht="12.75">
      <c r="A157" s="144" t="s">
        <v>419</v>
      </c>
      <c r="B157" s="151">
        <v>40707</v>
      </c>
      <c r="C157" s="142" t="s">
        <v>398</v>
      </c>
      <c r="D157" s="155" t="s">
        <v>0</v>
      </c>
      <c r="E157" s="12" t="s">
        <v>65</v>
      </c>
      <c r="F157" s="12">
        <v>0</v>
      </c>
      <c r="G157" s="59">
        <v>0</v>
      </c>
      <c r="H157" s="59">
        <v>0</v>
      </c>
      <c r="I157" s="110" t="s">
        <v>63</v>
      </c>
    </row>
    <row r="158" spans="1:256" s="43" customFormat="1" ht="15" customHeight="1">
      <c r="A158" s="144" t="s">
        <v>420</v>
      </c>
      <c r="B158" s="151">
        <v>40710</v>
      </c>
      <c r="C158" s="142" t="s">
        <v>292</v>
      </c>
      <c r="D158" s="91" t="s">
        <v>0</v>
      </c>
      <c r="E158" s="12" t="s">
        <v>65</v>
      </c>
      <c r="F158" s="12">
        <v>0</v>
      </c>
      <c r="G158" s="59">
        <v>0</v>
      </c>
      <c r="H158" s="59">
        <v>0</v>
      </c>
      <c r="I158" s="110" t="s">
        <v>63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9" ht="12.75">
      <c r="A159" s="144" t="s">
        <v>421</v>
      </c>
      <c r="B159" s="151">
        <v>40714</v>
      </c>
      <c r="C159" s="142" t="s">
        <v>412</v>
      </c>
      <c r="D159" s="155" t="s">
        <v>0</v>
      </c>
      <c r="E159" s="12" t="s">
        <v>65</v>
      </c>
      <c r="F159" s="12">
        <v>0</v>
      </c>
      <c r="G159" s="59">
        <v>0</v>
      </c>
      <c r="H159" s="59">
        <v>0</v>
      </c>
      <c r="I159" s="110" t="s">
        <v>63</v>
      </c>
    </row>
    <row r="160" spans="1:9" ht="12.75">
      <c r="A160" s="144" t="s">
        <v>157</v>
      </c>
      <c r="B160" s="145">
        <v>40717</v>
      </c>
      <c r="C160" s="142" t="s">
        <v>288</v>
      </c>
      <c r="D160" s="155" t="s">
        <v>0</v>
      </c>
      <c r="E160" s="12" t="s">
        <v>65</v>
      </c>
      <c r="F160" s="12">
        <v>0</v>
      </c>
      <c r="G160" s="59">
        <v>0</v>
      </c>
      <c r="H160" s="59">
        <v>0</v>
      </c>
      <c r="I160" s="110" t="s">
        <v>63</v>
      </c>
    </row>
    <row r="161" spans="1:9" ht="12.75">
      <c r="A161" s="144" t="s">
        <v>422</v>
      </c>
      <c r="B161" s="151">
        <v>40720</v>
      </c>
      <c r="C161" s="142" t="s">
        <v>423</v>
      </c>
      <c r="D161" s="155" t="s">
        <v>0</v>
      </c>
      <c r="E161" s="12" t="s">
        <v>65</v>
      </c>
      <c r="F161" s="12">
        <v>0</v>
      </c>
      <c r="G161" s="59">
        <v>0</v>
      </c>
      <c r="H161" s="59">
        <v>0</v>
      </c>
      <c r="I161" s="110" t="s">
        <v>63</v>
      </c>
    </row>
    <row r="162" spans="1:256" s="43" customFormat="1" ht="15" customHeight="1">
      <c r="A162" s="41" t="s">
        <v>212</v>
      </c>
      <c r="B162" s="46">
        <v>40720</v>
      </c>
      <c r="C162" s="133" t="s">
        <v>402</v>
      </c>
      <c r="D162" s="12" t="s">
        <v>0</v>
      </c>
      <c r="E162" s="12" t="s">
        <v>65</v>
      </c>
      <c r="F162" s="12">
        <v>0</v>
      </c>
      <c r="G162" s="59">
        <v>0</v>
      </c>
      <c r="H162" s="59">
        <v>0</v>
      </c>
      <c r="I162" s="110" t="s">
        <v>63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9" ht="12.75">
      <c r="A163" s="144" t="s">
        <v>424</v>
      </c>
      <c r="B163" s="151">
        <v>40722</v>
      </c>
      <c r="C163" s="142" t="s">
        <v>417</v>
      </c>
      <c r="D163" s="155" t="s">
        <v>0</v>
      </c>
      <c r="E163" s="12" t="s">
        <v>65</v>
      </c>
      <c r="F163" s="12">
        <v>0</v>
      </c>
      <c r="G163" s="59">
        <v>0</v>
      </c>
      <c r="H163" s="59">
        <v>0</v>
      </c>
      <c r="I163" s="110" t="s">
        <v>63</v>
      </c>
    </row>
    <row r="164" spans="1:9" ht="12.75">
      <c r="A164" s="54" t="s">
        <v>343</v>
      </c>
      <c r="B164" s="68">
        <v>40725</v>
      </c>
      <c r="C164" s="127" t="s">
        <v>286</v>
      </c>
      <c r="D164" s="155" t="s">
        <v>0</v>
      </c>
      <c r="E164" s="12" t="s">
        <v>65</v>
      </c>
      <c r="F164" s="12">
        <v>0</v>
      </c>
      <c r="G164" s="59">
        <v>0</v>
      </c>
      <c r="H164" s="59">
        <v>0</v>
      </c>
      <c r="I164" s="110" t="s">
        <v>63</v>
      </c>
    </row>
    <row r="165" spans="1:254" s="43" customFormat="1" ht="12.75" customHeight="1">
      <c r="A165" s="428" t="s">
        <v>133</v>
      </c>
      <c r="B165" s="463">
        <v>40725</v>
      </c>
      <c r="C165" s="370" t="s">
        <v>27</v>
      </c>
      <c r="D165" s="371" t="s">
        <v>0</v>
      </c>
      <c r="E165" s="371" t="s">
        <v>65</v>
      </c>
      <c r="F165" s="12">
        <v>1</v>
      </c>
      <c r="G165" s="538">
        <f>0/6</f>
        <v>0</v>
      </c>
      <c r="H165" s="538">
        <f>1/6</f>
        <v>0.16666666666666666</v>
      </c>
      <c r="I165" s="464" t="s">
        <v>63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pans="1:254" s="43" customFormat="1" ht="12.75" customHeight="1">
      <c r="A166" s="427" t="s">
        <v>133</v>
      </c>
      <c r="B166" s="465">
        <v>40781</v>
      </c>
      <c r="C166" s="328" t="s">
        <v>27</v>
      </c>
      <c r="D166" s="298" t="s">
        <v>47</v>
      </c>
      <c r="E166" s="298" t="s">
        <v>48</v>
      </c>
      <c r="F166" s="12"/>
      <c r="G166" s="539"/>
      <c r="H166" s="539"/>
      <c r="I166" s="466" t="s">
        <v>463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pans="1:256" s="86" customFormat="1" ht="12.75" customHeight="1">
      <c r="A167" s="172" t="s">
        <v>133</v>
      </c>
      <c r="B167" s="458">
        <v>40812</v>
      </c>
      <c r="C167" s="152" t="s">
        <v>27</v>
      </c>
      <c r="D167" s="91" t="s">
        <v>0</v>
      </c>
      <c r="E167" s="26" t="s">
        <v>65</v>
      </c>
      <c r="F167" s="12">
        <v>0</v>
      </c>
      <c r="G167" s="539"/>
      <c r="H167" s="539"/>
      <c r="I167" s="467" t="s">
        <v>63</v>
      </c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86" customFormat="1" ht="12.75" customHeight="1">
      <c r="A168" s="172" t="s">
        <v>133</v>
      </c>
      <c r="B168" s="458">
        <v>40837</v>
      </c>
      <c r="C168" s="152" t="s">
        <v>27</v>
      </c>
      <c r="D168" s="91" t="s">
        <v>0</v>
      </c>
      <c r="E168" s="26" t="s">
        <v>65</v>
      </c>
      <c r="F168" s="12">
        <v>0</v>
      </c>
      <c r="G168" s="539"/>
      <c r="H168" s="539"/>
      <c r="I168" s="467" t="s">
        <v>63</v>
      </c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86" customFormat="1" ht="12.75" customHeight="1">
      <c r="A169" s="436" t="s">
        <v>133</v>
      </c>
      <c r="B169" s="297">
        <v>40867</v>
      </c>
      <c r="C169" s="142" t="s">
        <v>508</v>
      </c>
      <c r="D169" s="155" t="s">
        <v>0</v>
      </c>
      <c r="E169" s="155" t="s">
        <v>65</v>
      </c>
      <c r="F169" s="155">
        <v>0</v>
      </c>
      <c r="G169" s="539"/>
      <c r="H169" s="539"/>
      <c r="I169" s="159" t="s">
        <v>63</v>
      </c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86" customFormat="1" ht="12.75" customHeight="1">
      <c r="A170" s="367" t="s">
        <v>133</v>
      </c>
      <c r="B170" s="297">
        <v>40894</v>
      </c>
      <c r="C170" s="142" t="s">
        <v>508</v>
      </c>
      <c r="D170" s="155" t="s">
        <v>0</v>
      </c>
      <c r="E170" s="155" t="s">
        <v>65</v>
      </c>
      <c r="F170" s="155">
        <v>0</v>
      </c>
      <c r="G170" s="540"/>
      <c r="H170" s="540"/>
      <c r="I170" s="159" t="s">
        <v>63</v>
      </c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9" ht="12.75" customHeight="1">
      <c r="A171" s="144" t="s">
        <v>425</v>
      </c>
      <c r="B171" s="151">
        <v>40727</v>
      </c>
      <c r="C171" s="142" t="s">
        <v>426</v>
      </c>
      <c r="D171" s="155" t="s">
        <v>0</v>
      </c>
      <c r="E171" s="12" t="s">
        <v>65</v>
      </c>
      <c r="F171" s="12">
        <v>0</v>
      </c>
      <c r="G171" s="59">
        <v>0</v>
      </c>
      <c r="H171" s="59">
        <v>0</v>
      </c>
      <c r="I171" s="110" t="s">
        <v>63</v>
      </c>
    </row>
    <row r="172" spans="1:9" ht="12.75" customHeight="1">
      <c r="A172" s="357" t="s">
        <v>431</v>
      </c>
      <c r="B172" s="141">
        <v>40727</v>
      </c>
      <c r="C172" s="142" t="s">
        <v>494</v>
      </c>
      <c r="D172" s="155" t="s">
        <v>0</v>
      </c>
      <c r="E172" s="12" t="s">
        <v>65</v>
      </c>
      <c r="F172" s="12">
        <v>0</v>
      </c>
      <c r="G172" s="59">
        <v>0</v>
      </c>
      <c r="H172" s="59">
        <v>0</v>
      </c>
      <c r="I172" s="110" t="s">
        <v>63</v>
      </c>
    </row>
    <row r="173" spans="1:9" ht="12.75">
      <c r="A173" s="357" t="s">
        <v>432</v>
      </c>
      <c r="B173" s="141">
        <v>40730</v>
      </c>
      <c r="C173" s="142" t="s">
        <v>288</v>
      </c>
      <c r="D173" s="155" t="s">
        <v>0</v>
      </c>
      <c r="E173" s="12" t="s">
        <v>65</v>
      </c>
      <c r="F173" s="12">
        <v>0</v>
      </c>
      <c r="G173" s="59">
        <v>0</v>
      </c>
      <c r="H173" s="59">
        <v>0</v>
      </c>
      <c r="I173" s="110" t="s">
        <v>63</v>
      </c>
    </row>
    <row r="174" spans="1:9" ht="12.75">
      <c r="A174" s="144" t="s">
        <v>433</v>
      </c>
      <c r="B174" s="151">
        <v>40730</v>
      </c>
      <c r="C174" s="142" t="s">
        <v>434</v>
      </c>
      <c r="D174" s="155" t="s">
        <v>0</v>
      </c>
      <c r="E174" s="12" t="s">
        <v>65</v>
      </c>
      <c r="F174" s="12">
        <v>0</v>
      </c>
      <c r="G174" s="59">
        <v>0</v>
      </c>
      <c r="H174" s="59">
        <v>0</v>
      </c>
      <c r="I174" s="110" t="s">
        <v>63</v>
      </c>
    </row>
    <row r="175" spans="1:9" ht="12.75">
      <c r="A175" s="53" t="s">
        <v>435</v>
      </c>
      <c r="B175" s="148">
        <v>40731</v>
      </c>
      <c r="C175" s="152" t="s">
        <v>27</v>
      </c>
      <c r="D175" s="155" t="s">
        <v>0</v>
      </c>
      <c r="E175" s="155" t="s">
        <v>65</v>
      </c>
      <c r="F175" s="302">
        <v>0</v>
      </c>
      <c r="G175" s="546">
        <f>0/4</f>
        <v>0</v>
      </c>
      <c r="H175" s="546">
        <f>0/4</f>
        <v>0</v>
      </c>
      <c r="I175" s="110" t="s">
        <v>63</v>
      </c>
    </row>
    <row r="176" spans="1:9" ht="12.75">
      <c r="A176" s="38" t="s">
        <v>435</v>
      </c>
      <c r="B176" s="148">
        <v>40773</v>
      </c>
      <c r="C176" s="152" t="s">
        <v>27</v>
      </c>
      <c r="D176" s="155" t="s">
        <v>0</v>
      </c>
      <c r="E176" s="155" t="s">
        <v>65</v>
      </c>
      <c r="F176" s="302">
        <v>0</v>
      </c>
      <c r="G176" s="549"/>
      <c r="H176" s="549"/>
      <c r="I176" s="110" t="s">
        <v>63</v>
      </c>
    </row>
    <row r="177" spans="1:9" ht="12.75">
      <c r="A177" s="38" t="s">
        <v>435</v>
      </c>
      <c r="B177" s="156">
        <v>40815</v>
      </c>
      <c r="C177" s="152" t="s">
        <v>27</v>
      </c>
      <c r="D177" s="155" t="s">
        <v>0</v>
      </c>
      <c r="E177" s="155" t="s">
        <v>65</v>
      </c>
      <c r="F177" s="302">
        <v>0</v>
      </c>
      <c r="G177" s="549"/>
      <c r="H177" s="549"/>
      <c r="I177" s="110" t="s">
        <v>63</v>
      </c>
    </row>
    <row r="178" spans="1:9" ht="12.75">
      <c r="A178" s="38" t="s">
        <v>435</v>
      </c>
      <c r="B178" s="156">
        <v>40857</v>
      </c>
      <c r="C178" s="152" t="s">
        <v>27</v>
      </c>
      <c r="D178" s="155" t="s">
        <v>0</v>
      </c>
      <c r="E178" s="155" t="s">
        <v>65</v>
      </c>
      <c r="F178" s="302">
        <v>0</v>
      </c>
      <c r="G178" s="549"/>
      <c r="H178" s="549"/>
      <c r="I178" s="110" t="s">
        <v>63</v>
      </c>
    </row>
    <row r="179" spans="1:254" s="43" customFormat="1" ht="15" customHeight="1">
      <c r="A179" s="54" t="s">
        <v>435</v>
      </c>
      <c r="B179" s="156">
        <v>40900</v>
      </c>
      <c r="C179" s="152" t="s">
        <v>27</v>
      </c>
      <c r="D179" s="155" t="s">
        <v>0</v>
      </c>
      <c r="E179" s="155" t="s">
        <v>65</v>
      </c>
      <c r="F179" s="302">
        <v>0</v>
      </c>
      <c r="G179" s="547"/>
      <c r="H179" s="547"/>
      <c r="I179" s="110" t="s">
        <v>63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spans="1:9" ht="12.75">
      <c r="A180" s="144" t="s">
        <v>436</v>
      </c>
      <c r="B180" s="151">
        <v>40731</v>
      </c>
      <c r="C180" s="142" t="s">
        <v>412</v>
      </c>
      <c r="D180" s="155" t="s">
        <v>0</v>
      </c>
      <c r="E180" s="12" t="s">
        <v>65</v>
      </c>
      <c r="F180" s="12">
        <v>0</v>
      </c>
      <c r="G180" s="59">
        <v>0</v>
      </c>
      <c r="H180" s="59">
        <v>0</v>
      </c>
      <c r="I180" s="110" t="s">
        <v>63</v>
      </c>
    </row>
    <row r="181" spans="1:9" ht="12.75">
      <c r="A181" s="357" t="s">
        <v>437</v>
      </c>
      <c r="B181" s="141">
        <v>40731</v>
      </c>
      <c r="C181" s="142" t="s">
        <v>288</v>
      </c>
      <c r="D181" s="155" t="s">
        <v>0</v>
      </c>
      <c r="E181" s="12" t="s">
        <v>65</v>
      </c>
      <c r="F181" s="12">
        <v>0</v>
      </c>
      <c r="G181" s="59">
        <v>0</v>
      </c>
      <c r="H181" s="59">
        <v>0</v>
      </c>
      <c r="I181" s="110" t="s">
        <v>63</v>
      </c>
    </row>
    <row r="182" spans="1:9" ht="12.75">
      <c r="A182" s="357" t="s">
        <v>438</v>
      </c>
      <c r="B182" s="141">
        <v>40732</v>
      </c>
      <c r="C182" s="142" t="s">
        <v>288</v>
      </c>
      <c r="D182" s="155" t="s">
        <v>0</v>
      </c>
      <c r="E182" s="12" t="s">
        <v>65</v>
      </c>
      <c r="F182" s="12">
        <v>0</v>
      </c>
      <c r="G182" s="59">
        <v>0</v>
      </c>
      <c r="H182" s="59">
        <v>0</v>
      </c>
      <c r="I182" s="110" t="s">
        <v>63</v>
      </c>
    </row>
    <row r="183" spans="1:9" ht="12.75">
      <c r="A183" s="357" t="s">
        <v>439</v>
      </c>
      <c r="B183" s="141">
        <v>40736</v>
      </c>
      <c r="C183" s="142" t="s">
        <v>398</v>
      </c>
      <c r="D183" s="155" t="s">
        <v>0</v>
      </c>
      <c r="E183" s="12" t="s">
        <v>65</v>
      </c>
      <c r="F183" s="12">
        <v>0</v>
      </c>
      <c r="G183" s="59">
        <v>0</v>
      </c>
      <c r="H183" s="59">
        <v>0</v>
      </c>
      <c r="I183" s="110" t="s">
        <v>63</v>
      </c>
    </row>
    <row r="184" spans="1:9" ht="12.75">
      <c r="A184" s="357" t="s">
        <v>441</v>
      </c>
      <c r="B184" s="141">
        <v>40742</v>
      </c>
      <c r="C184" s="142" t="s">
        <v>288</v>
      </c>
      <c r="D184" s="155" t="s">
        <v>0</v>
      </c>
      <c r="E184" s="12" t="s">
        <v>65</v>
      </c>
      <c r="F184" s="12">
        <v>0</v>
      </c>
      <c r="G184" s="59">
        <v>0</v>
      </c>
      <c r="H184" s="59">
        <v>0</v>
      </c>
      <c r="I184" s="110" t="s">
        <v>63</v>
      </c>
    </row>
    <row r="185" spans="1:9" ht="12.75">
      <c r="A185" s="368" t="s">
        <v>442</v>
      </c>
      <c r="B185" s="141">
        <v>40743</v>
      </c>
      <c r="C185" s="142" t="s">
        <v>398</v>
      </c>
      <c r="D185" s="155" t="s">
        <v>0</v>
      </c>
      <c r="E185" s="12" t="s">
        <v>65</v>
      </c>
      <c r="F185" s="12">
        <v>0</v>
      </c>
      <c r="G185" s="546">
        <v>0</v>
      </c>
      <c r="H185" s="546">
        <v>0</v>
      </c>
      <c r="I185" s="110" t="s">
        <v>63</v>
      </c>
    </row>
    <row r="186" spans="1:9" ht="12.75">
      <c r="A186" s="367" t="s">
        <v>442</v>
      </c>
      <c r="B186" s="141">
        <v>40887</v>
      </c>
      <c r="C186" s="142" t="s">
        <v>398</v>
      </c>
      <c r="D186" s="155" t="s">
        <v>0</v>
      </c>
      <c r="E186" s="12" t="s">
        <v>65</v>
      </c>
      <c r="F186" s="12">
        <v>0</v>
      </c>
      <c r="G186" s="547"/>
      <c r="H186" s="547"/>
      <c r="I186" s="110" t="s">
        <v>63</v>
      </c>
    </row>
    <row r="187" spans="1:9" ht="12.75">
      <c r="A187" s="357" t="s">
        <v>443</v>
      </c>
      <c r="B187" s="141">
        <v>40744</v>
      </c>
      <c r="C187" s="142" t="s">
        <v>426</v>
      </c>
      <c r="D187" s="155" t="s">
        <v>0</v>
      </c>
      <c r="E187" s="12" t="s">
        <v>65</v>
      </c>
      <c r="F187" s="12">
        <v>0</v>
      </c>
      <c r="G187" s="59">
        <v>0</v>
      </c>
      <c r="H187" s="59">
        <v>0</v>
      </c>
      <c r="I187" s="110" t="s">
        <v>63</v>
      </c>
    </row>
    <row r="188" spans="1:9" ht="12.75">
      <c r="A188" s="357" t="s">
        <v>444</v>
      </c>
      <c r="B188" s="141">
        <v>40745</v>
      </c>
      <c r="C188" s="142" t="s">
        <v>288</v>
      </c>
      <c r="D188" s="155" t="s">
        <v>0</v>
      </c>
      <c r="E188" s="12" t="s">
        <v>65</v>
      </c>
      <c r="F188" s="12">
        <v>0</v>
      </c>
      <c r="G188" s="59">
        <v>0</v>
      </c>
      <c r="H188" s="59">
        <v>0</v>
      </c>
      <c r="I188" s="110" t="s">
        <v>63</v>
      </c>
    </row>
    <row r="189" spans="1:256" s="43" customFormat="1" ht="15" customHeight="1">
      <c r="A189" s="144" t="s">
        <v>445</v>
      </c>
      <c r="B189" s="151">
        <v>40749</v>
      </c>
      <c r="C189" s="142" t="s">
        <v>406</v>
      </c>
      <c r="D189" s="91" t="s">
        <v>0</v>
      </c>
      <c r="E189" s="12" t="s">
        <v>65</v>
      </c>
      <c r="F189" s="12">
        <v>0</v>
      </c>
      <c r="G189" s="59">
        <v>0</v>
      </c>
      <c r="H189" s="59">
        <v>0</v>
      </c>
      <c r="I189" s="110" t="s">
        <v>63</v>
      </c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9" ht="12.75">
      <c r="A190" s="357" t="s">
        <v>446</v>
      </c>
      <c r="B190" s="141">
        <v>40771</v>
      </c>
      <c r="C190" s="142" t="s">
        <v>412</v>
      </c>
      <c r="D190" s="155" t="s">
        <v>0</v>
      </c>
      <c r="E190" s="155" t="s">
        <v>65</v>
      </c>
      <c r="F190" s="155">
        <v>0</v>
      </c>
      <c r="G190" s="544">
        <v>0</v>
      </c>
      <c r="H190" s="544">
        <v>0</v>
      </c>
      <c r="I190" s="159" t="s">
        <v>63</v>
      </c>
    </row>
    <row r="191" spans="1:9" ht="12.75">
      <c r="A191" s="357" t="s">
        <v>446</v>
      </c>
      <c r="B191" s="141">
        <v>40779</v>
      </c>
      <c r="C191" s="142" t="s">
        <v>461</v>
      </c>
      <c r="D191" s="155" t="s">
        <v>0</v>
      </c>
      <c r="E191" s="155" t="s">
        <v>65</v>
      </c>
      <c r="F191" s="155">
        <v>0</v>
      </c>
      <c r="G191" s="545"/>
      <c r="H191" s="545"/>
      <c r="I191" s="159" t="s">
        <v>63</v>
      </c>
    </row>
    <row r="192" spans="1:9" ht="12.75">
      <c r="A192" s="144" t="s">
        <v>447</v>
      </c>
      <c r="B192" s="151">
        <v>40751</v>
      </c>
      <c r="C192" s="142" t="s">
        <v>412</v>
      </c>
      <c r="D192" s="155" t="s">
        <v>0</v>
      </c>
      <c r="E192" s="12" t="s">
        <v>65</v>
      </c>
      <c r="F192" s="12">
        <v>0</v>
      </c>
      <c r="G192" s="59">
        <v>0</v>
      </c>
      <c r="H192" s="59">
        <v>0</v>
      </c>
      <c r="I192" s="110" t="s">
        <v>63</v>
      </c>
    </row>
    <row r="193" spans="1:9" ht="12.75">
      <c r="A193" s="357" t="s">
        <v>448</v>
      </c>
      <c r="B193" s="141">
        <v>40756</v>
      </c>
      <c r="C193" s="142" t="s">
        <v>398</v>
      </c>
      <c r="D193" s="155" t="s">
        <v>0</v>
      </c>
      <c r="E193" s="12" t="s">
        <v>65</v>
      </c>
      <c r="F193" s="12">
        <v>0</v>
      </c>
      <c r="G193" s="59">
        <v>0</v>
      </c>
      <c r="H193" s="59">
        <v>0</v>
      </c>
      <c r="I193" s="110" t="s">
        <v>63</v>
      </c>
    </row>
    <row r="194" spans="1:9" ht="12.75">
      <c r="A194" s="357" t="s">
        <v>449</v>
      </c>
      <c r="B194" s="141">
        <v>40756</v>
      </c>
      <c r="C194" s="142" t="s">
        <v>398</v>
      </c>
      <c r="D194" s="155" t="s">
        <v>0</v>
      </c>
      <c r="E194" s="12" t="s">
        <v>65</v>
      </c>
      <c r="F194" s="12">
        <v>0</v>
      </c>
      <c r="G194" s="59">
        <v>0</v>
      </c>
      <c r="H194" s="59">
        <v>0</v>
      </c>
      <c r="I194" s="110" t="s">
        <v>63</v>
      </c>
    </row>
    <row r="195" spans="1:9" ht="12.75">
      <c r="A195" s="368" t="s">
        <v>164</v>
      </c>
      <c r="B195" s="141">
        <v>40759</v>
      </c>
      <c r="C195" s="142" t="s">
        <v>398</v>
      </c>
      <c r="D195" s="155" t="s">
        <v>0</v>
      </c>
      <c r="E195" s="155" t="s">
        <v>65</v>
      </c>
      <c r="F195" s="155">
        <v>0</v>
      </c>
      <c r="G195" s="544">
        <v>0</v>
      </c>
      <c r="H195" s="544">
        <v>0</v>
      </c>
      <c r="I195" s="159" t="s">
        <v>63</v>
      </c>
    </row>
    <row r="196" spans="1:9" ht="12.75">
      <c r="A196" s="436" t="s">
        <v>164</v>
      </c>
      <c r="B196" s="141">
        <v>40800</v>
      </c>
      <c r="C196" s="142" t="s">
        <v>398</v>
      </c>
      <c r="D196" s="155" t="s">
        <v>0</v>
      </c>
      <c r="E196" s="155" t="s">
        <v>65</v>
      </c>
      <c r="F196" s="155">
        <v>0</v>
      </c>
      <c r="G196" s="548"/>
      <c r="H196" s="548"/>
      <c r="I196" s="159" t="s">
        <v>63</v>
      </c>
    </row>
    <row r="197" spans="1:9" ht="12.75">
      <c r="A197" s="367" t="s">
        <v>164</v>
      </c>
      <c r="B197" s="141">
        <v>40887</v>
      </c>
      <c r="C197" s="142" t="s">
        <v>398</v>
      </c>
      <c r="D197" s="155" t="s">
        <v>0</v>
      </c>
      <c r="E197" s="155" t="s">
        <v>65</v>
      </c>
      <c r="F197" s="155">
        <v>0</v>
      </c>
      <c r="G197" s="545"/>
      <c r="H197" s="545"/>
      <c r="I197" s="159" t="s">
        <v>63</v>
      </c>
    </row>
    <row r="198" spans="1:9" ht="12.75">
      <c r="A198" s="357" t="s">
        <v>450</v>
      </c>
      <c r="B198" s="141">
        <v>40760</v>
      </c>
      <c r="C198" s="142" t="s">
        <v>288</v>
      </c>
      <c r="D198" s="155" t="s">
        <v>0</v>
      </c>
      <c r="E198" s="155" t="s">
        <v>65</v>
      </c>
      <c r="F198" s="155">
        <v>0</v>
      </c>
      <c r="G198" s="158">
        <v>0</v>
      </c>
      <c r="H198" s="158">
        <v>0</v>
      </c>
      <c r="I198" s="159" t="s">
        <v>63</v>
      </c>
    </row>
    <row r="199" spans="1:9" ht="12.75">
      <c r="A199" s="361" t="s">
        <v>452</v>
      </c>
      <c r="B199" s="36">
        <v>40760</v>
      </c>
      <c r="C199" s="127" t="s">
        <v>451</v>
      </c>
      <c r="D199" s="91" t="s">
        <v>0</v>
      </c>
      <c r="E199" s="91" t="s">
        <v>65</v>
      </c>
      <c r="F199" s="91">
        <v>0</v>
      </c>
      <c r="G199" s="360">
        <v>0</v>
      </c>
      <c r="H199" s="360">
        <v>0</v>
      </c>
      <c r="I199" s="110" t="s">
        <v>63</v>
      </c>
    </row>
    <row r="200" spans="1:9" ht="12.75">
      <c r="A200" s="357" t="s">
        <v>453</v>
      </c>
      <c r="B200" s="141">
        <v>40766</v>
      </c>
      <c r="C200" s="142" t="s">
        <v>288</v>
      </c>
      <c r="D200" s="155" t="s">
        <v>0</v>
      </c>
      <c r="E200" s="155" t="s">
        <v>65</v>
      </c>
      <c r="F200" s="155">
        <v>0</v>
      </c>
      <c r="G200" s="158">
        <v>0</v>
      </c>
      <c r="H200" s="158">
        <v>0</v>
      </c>
      <c r="I200" s="159" t="s">
        <v>63</v>
      </c>
    </row>
    <row r="201" spans="1:9" ht="12.75">
      <c r="A201" s="357" t="s">
        <v>454</v>
      </c>
      <c r="B201" s="141">
        <v>40770</v>
      </c>
      <c r="C201" s="142" t="s">
        <v>426</v>
      </c>
      <c r="D201" s="155" t="s">
        <v>0</v>
      </c>
      <c r="E201" s="155" t="s">
        <v>65</v>
      </c>
      <c r="F201" s="155">
        <v>0</v>
      </c>
      <c r="G201" s="158">
        <v>0</v>
      </c>
      <c r="H201" s="158">
        <v>0</v>
      </c>
      <c r="I201" s="159" t="s">
        <v>63</v>
      </c>
    </row>
    <row r="202" spans="1:9" ht="12.75">
      <c r="A202" s="368" t="s">
        <v>455</v>
      </c>
      <c r="B202" s="141">
        <v>40771</v>
      </c>
      <c r="C202" s="142" t="s">
        <v>414</v>
      </c>
      <c r="D202" s="155" t="s">
        <v>0</v>
      </c>
      <c r="E202" s="155" t="s">
        <v>65</v>
      </c>
      <c r="F202" s="155">
        <v>0</v>
      </c>
      <c r="G202" s="158">
        <v>0</v>
      </c>
      <c r="H202" s="158">
        <v>0</v>
      </c>
      <c r="I202" s="159" t="s">
        <v>63</v>
      </c>
    </row>
    <row r="203" spans="1:9" ht="12.75">
      <c r="A203" s="368" t="s">
        <v>456</v>
      </c>
      <c r="B203" s="151">
        <v>40772</v>
      </c>
      <c r="C203" s="142" t="s">
        <v>288</v>
      </c>
      <c r="D203" s="155" t="s">
        <v>0</v>
      </c>
      <c r="E203" s="155" t="s">
        <v>65</v>
      </c>
      <c r="F203" s="155">
        <v>0</v>
      </c>
      <c r="G203" s="544">
        <v>0</v>
      </c>
      <c r="H203" s="544">
        <v>0</v>
      </c>
      <c r="I203" s="159" t="s">
        <v>63</v>
      </c>
    </row>
    <row r="204" spans="1:9" ht="12.75">
      <c r="A204" s="367" t="s">
        <v>456</v>
      </c>
      <c r="B204" s="151">
        <v>40795</v>
      </c>
      <c r="C204" s="142" t="s">
        <v>83</v>
      </c>
      <c r="D204" s="155" t="s">
        <v>0</v>
      </c>
      <c r="E204" s="155" t="s">
        <v>65</v>
      </c>
      <c r="F204" s="155">
        <v>0</v>
      </c>
      <c r="G204" s="545"/>
      <c r="H204" s="545"/>
      <c r="I204" s="159" t="s">
        <v>63</v>
      </c>
    </row>
    <row r="205" spans="1:9" ht="12.75">
      <c r="A205" s="367" t="s">
        <v>457</v>
      </c>
      <c r="B205" s="141">
        <v>40772</v>
      </c>
      <c r="C205" s="142" t="s">
        <v>398</v>
      </c>
      <c r="D205" s="155" t="s">
        <v>0</v>
      </c>
      <c r="E205" s="155" t="s">
        <v>65</v>
      </c>
      <c r="F205" s="155">
        <v>0</v>
      </c>
      <c r="G205" s="158">
        <v>0</v>
      </c>
      <c r="H205" s="158">
        <v>0</v>
      </c>
      <c r="I205" s="159" t="s">
        <v>63</v>
      </c>
    </row>
    <row r="206" spans="1:9" ht="12.75">
      <c r="A206" s="357" t="s">
        <v>458</v>
      </c>
      <c r="B206" s="141">
        <v>40774</v>
      </c>
      <c r="C206" s="142" t="s">
        <v>260</v>
      </c>
      <c r="D206" s="155" t="s">
        <v>0</v>
      </c>
      <c r="E206" s="155" t="s">
        <v>65</v>
      </c>
      <c r="F206" s="155">
        <v>0</v>
      </c>
      <c r="G206" s="158">
        <v>0</v>
      </c>
      <c r="H206" s="158">
        <v>0</v>
      </c>
      <c r="I206" s="159" t="s">
        <v>63</v>
      </c>
    </row>
    <row r="207" spans="1:9" ht="12.75">
      <c r="A207" s="357" t="s">
        <v>459</v>
      </c>
      <c r="B207" s="141">
        <v>40776</v>
      </c>
      <c r="C207" s="142" t="s">
        <v>417</v>
      </c>
      <c r="D207" s="155" t="s">
        <v>0</v>
      </c>
      <c r="E207" s="155" t="s">
        <v>65</v>
      </c>
      <c r="F207" s="155">
        <v>0</v>
      </c>
      <c r="G207" s="158">
        <v>0</v>
      </c>
      <c r="H207" s="158">
        <v>0</v>
      </c>
      <c r="I207" s="159" t="s">
        <v>63</v>
      </c>
    </row>
    <row r="208" spans="1:9" ht="12.75">
      <c r="A208" s="357" t="s">
        <v>460</v>
      </c>
      <c r="B208" s="141">
        <v>40780</v>
      </c>
      <c r="C208" s="142" t="s">
        <v>462</v>
      </c>
      <c r="D208" s="155" t="s">
        <v>0</v>
      </c>
      <c r="E208" s="155" t="s">
        <v>65</v>
      </c>
      <c r="F208" s="155">
        <v>0</v>
      </c>
      <c r="G208" s="158">
        <v>0</v>
      </c>
      <c r="H208" s="158">
        <v>0</v>
      </c>
      <c r="I208" s="159" t="s">
        <v>63</v>
      </c>
    </row>
    <row r="209" spans="1:9" ht="12.75">
      <c r="A209" s="357" t="s">
        <v>465</v>
      </c>
      <c r="B209" s="141">
        <v>40792</v>
      </c>
      <c r="C209" s="142" t="s">
        <v>464</v>
      </c>
      <c r="D209" s="155" t="s">
        <v>0</v>
      </c>
      <c r="E209" s="155" t="s">
        <v>65</v>
      </c>
      <c r="F209" s="155">
        <v>0</v>
      </c>
      <c r="G209" s="158">
        <v>0</v>
      </c>
      <c r="H209" s="158">
        <v>0</v>
      </c>
      <c r="I209" s="159" t="s">
        <v>63</v>
      </c>
    </row>
    <row r="210" spans="1:9" ht="12.75">
      <c r="A210" s="357" t="s">
        <v>466</v>
      </c>
      <c r="B210" s="141">
        <v>40792</v>
      </c>
      <c r="C210" s="142" t="s">
        <v>288</v>
      </c>
      <c r="D210" s="155" t="s">
        <v>0</v>
      </c>
      <c r="E210" s="155" t="s">
        <v>65</v>
      </c>
      <c r="F210" s="155">
        <v>0</v>
      </c>
      <c r="G210" s="158">
        <v>0</v>
      </c>
      <c r="H210" s="158">
        <v>0</v>
      </c>
      <c r="I210" s="159" t="s">
        <v>63</v>
      </c>
    </row>
    <row r="211" spans="1:9" ht="12.75">
      <c r="A211" s="357" t="s">
        <v>469</v>
      </c>
      <c r="B211" s="141">
        <v>40794</v>
      </c>
      <c r="C211" s="142" t="s">
        <v>288</v>
      </c>
      <c r="D211" s="155" t="s">
        <v>0</v>
      </c>
      <c r="E211" s="155" t="s">
        <v>65</v>
      </c>
      <c r="F211" s="155">
        <v>0</v>
      </c>
      <c r="G211" s="158">
        <v>0</v>
      </c>
      <c r="H211" s="158">
        <v>0</v>
      </c>
      <c r="I211" s="159" t="s">
        <v>63</v>
      </c>
    </row>
    <row r="212" spans="1:9" ht="12.75">
      <c r="A212" s="357" t="s">
        <v>470</v>
      </c>
      <c r="B212" s="141">
        <v>40795</v>
      </c>
      <c r="C212" s="142" t="s">
        <v>398</v>
      </c>
      <c r="D212" s="155" t="s">
        <v>0</v>
      </c>
      <c r="E212" s="155" t="s">
        <v>65</v>
      </c>
      <c r="F212" s="155">
        <v>0</v>
      </c>
      <c r="G212" s="158">
        <v>0</v>
      </c>
      <c r="H212" s="158">
        <v>0</v>
      </c>
      <c r="I212" s="159" t="s">
        <v>63</v>
      </c>
    </row>
    <row r="213" spans="1:9" ht="12.75">
      <c r="A213" s="357" t="s">
        <v>42</v>
      </c>
      <c r="B213" s="141">
        <v>40798</v>
      </c>
      <c r="C213" s="142" t="s">
        <v>27</v>
      </c>
      <c r="D213" s="155" t="s">
        <v>0</v>
      </c>
      <c r="E213" s="155" t="s">
        <v>65</v>
      </c>
      <c r="F213" s="155">
        <v>0</v>
      </c>
      <c r="G213" s="158">
        <v>0</v>
      </c>
      <c r="H213" s="158">
        <v>0</v>
      </c>
      <c r="I213" s="159" t="s">
        <v>63</v>
      </c>
    </row>
    <row r="214" spans="1:9" ht="12.75">
      <c r="A214" s="418" t="s">
        <v>471</v>
      </c>
      <c r="B214" s="419">
        <v>40800</v>
      </c>
      <c r="C214" s="420" t="s">
        <v>464</v>
      </c>
      <c r="D214" s="421" t="s">
        <v>47</v>
      </c>
      <c r="E214" s="421" t="s">
        <v>65</v>
      </c>
      <c r="F214" s="421">
        <v>2</v>
      </c>
      <c r="G214" s="422">
        <v>0</v>
      </c>
      <c r="H214" s="422">
        <f>2/1</f>
        <v>2</v>
      </c>
      <c r="I214" s="423" t="s">
        <v>473</v>
      </c>
    </row>
    <row r="215" spans="1:9" ht="12.75">
      <c r="A215" s="357" t="s">
        <v>472</v>
      </c>
      <c r="B215" s="141">
        <v>40804</v>
      </c>
      <c r="C215" s="142" t="s">
        <v>288</v>
      </c>
      <c r="D215" s="155" t="s">
        <v>0</v>
      </c>
      <c r="E215" s="155" t="s">
        <v>65</v>
      </c>
      <c r="F215" s="155">
        <v>0</v>
      </c>
      <c r="G215" s="158">
        <v>0</v>
      </c>
      <c r="H215" s="158">
        <v>0</v>
      </c>
      <c r="I215" s="159" t="s">
        <v>63</v>
      </c>
    </row>
    <row r="216" spans="1:9" ht="12.75">
      <c r="A216" s="357" t="s">
        <v>476</v>
      </c>
      <c r="B216" s="141">
        <v>40810</v>
      </c>
      <c r="C216" s="142" t="s">
        <v>417</v>
      </c>
      <c r="D216" s="155" t="s">
        <v>0</v>
      </c>
      <c r="E216" s="155" t="s">
        <v>65</v>
      </c>
      <c r="F216" s="155">
        <v>0</v>
      </c>
      <c r="G216" s="158">
        <v>0</v>
      </c>
      <c r="H216" s="158">
        <v>0</v>
      </c>
      <c r="I216" s="159" t="s">
        <v>63</v>
      </c>
    </row>
    <row r="217" spans="1:9" ht="12.75">
      <c r="A217" s="357" t="s">
        <v>477</v>
      </c>
      <c r="B217" s="141">
        <v>40811</v>
      </c>
      <c r="C217" s="142" t="s">
        <v>478</v>
      </c>
      <c r="D217" s="155" t="s">
        <v>0</v>
      </c>
      <c r="E217" s="155" t="s">
        <v>65</v>
      </c>
      <c r="F217" s="155">
        <v>0</v>
      </c>
      <c r="G217" s="158">
        <v>0</v>
      </c>
      <c r="H217" s="158">
        <v>0</v>
      </c>
      <c r="I217" s="159" t="s">
        <v>63</v>
      </c>
    </row>
    <row r="218" spans="1:9" ht="12.75">
      <c r="A218" s="368" t="s">
        <v>475</v>
      </c>
      <c r="B218" s="141">
        <v>40809</v>
      </c>
      <c r="C218" s="142" t="s">
        <v>398</v>
      </c>
      <c r="D218" s="155" t="s">
        <v>0</v>
      </c>
      <c r="E218" s="155" t="s">
        <v>65</v>
      </c>
      <c r="F218" s="155">
        <v>0</v>
      </c>
      <c r="G218" s="544">
        <v>0</v>
      </c>
      <c r="H218" s="544">
        <v>0</v>
      </c>
      <c r="I218" s="159" t="s">
        <v>63</v>
      </c>
    </row>
    <row r="219" spans="1:9" ht="12.75">
      <c r="A219" s="367" t="s">
        <v>475</v>
      </c>
      <c r="B219" s="141">
        <v>40880</v>
      </c>
      <c r="C219" s="142" t="s">
        <v>398</v>
      </c>
      <c r="D219" s="155" t="s">
        <v>0</v>
      </c>
      <c r="E219" s="155" t="s">
        <v>65</v>
      </c>
      <c r="F219" s="155">
        <v>0</v>
      </c>
      <c r="G219" s="545"/>
      <c r="H219" s="545"/>
      <c r="I219" s="407" t="s">
        <v>63</v>
      </c>
    </row>
    <row r="220" spans="1:9" ht="12.75">
      <c r="A220" s="357" t="s">
        <v>483</v>
      </c>
      <c r="B220" s="141">
        <v>40812</v>
      </c>
      <c r="C220" s="142" t="s">
        <v>464</v>
      </c>
      <c r="D220" s="155" t="s">
        <v>0</v>
      </c>
      <c r="E220" s="155" t="s">
        <v>65</v>
      </c>
      <c r="F220" s="155">
        <v>0</v>
      </c>
      <c r="G220" s="158">
        <v>0</v>
      </c>
      <c r="H220" s="158">
        <v>0</v>
      </c>
      <c r="I220" s="159" t="s">
        <v>63</v>
      </c>
    </row>
    <row r="221" spans="1:9" ht="12.75">
      <c r="A221" s="357" t="s">
        <v>479</v>
      </c>
      <c r="B221" s="141">
        <v>40811</v>
      </c>
      <c r="C221" s="142" t="s">
        <v>478</v>
      </c>
      <c r="D221" s="155" t="s">
        <v>0</v>
      </c>
      <c r="E221" s="155" t="s">
        <v>65</v>
      </c>
      <c r="F221" s="155">
        <v>0</v>
      </c>
      <c r="G221" s="158">
        <v>0</v>
      </c>
      <c r="H221" s="158">
        <v>0</v>
      </c>
      <c r="I221" s="159" t="s">
        <v>63</v>
      </c>
    </row>
    <row r="222" spans="1:9" ht="12.75">
      <c r="A222" s="357" t="s">
        <v>480</v>
      </c>
      <c r="B222" s="141">
        <v>40818</v>
      </c>
      <c r="C222" s="382" t="s">
        <v>2</v>
      </c>
      <c r="D222" s="155" t="s">
        <v>0</v>
      </c>
      <c r="E222" s="155" t="s">
        <v>65</v>
      </c>
      <c r="F222" s="155">
        <v>0</v>
      </c>
      <c r="G222" s="158">
        <v>0</v>
      </c>
      <c r="H222" s="158">
        <v>0</v>
      </c>
      <c r="I222" s="159" t="s">
        <v>63</v>
      </c>
    </row>
    <row r="223" spans="1:9" ht="12.75">
      <c r="A223" s="382" t="s">
        <v>481</v>
      </c>
      <c r="B223" s="297">
        <v>40819</v>
      </c>
      <c r="C223" s="152" t="s">
        <v>83</v>
      </c>
      <c r="D223" s="155" t="s">
        <v>0</v>
      </c>
      <c r="E223" s="155" t="s">
        <v>65</v>
      </c>
      <c r="F223" s="155">
        <v>0</v>
      </c>
      <c r="G223" s="158">
        <v>0</v>
      </c>
      <c r="H223" s="158">
        <v>0</v>
      </c>
      <c r="I223" s="159" t="s">
        <v>63</v>
      </c>
    </row>
    <row r="224" spans="1:9" ht="12.75">
      <c r="A224" s="357" t="s">
        <v>482</v>
      </c>
      <c r="B224" s="297">
        <v>40820</v>
      </c>
      <c r="C224" s="357" t="s">
        <v>2</v>
      </c>
      <c r="D224" s="155" t="s">
        <v>0</v>
      </c>
      <c r="E224" s="155" t="s">
        <v>65</v>
      </c>
      <c r="F224" s="155">
        <v>0</v>
      </c>
      <c r="G224" s="158">
        <v>0</v>
      </c>
      <c r="H224" s="158">
        <v>0</v>
      </c>
      <c r="I224" s="159" t="s">
        <v>63</v>
      </c>
    </row>
    <row r="225" spans="1:9" ht="12.75">
      <c r="A225" s="451" t="s">
        <v>35</v>
      </c>
      <c r="B225" s="419">
        <v>40823</v>
      </c>
      <c r="C225" s="426" t="s">
        <v>27</v>
      </c>
      <c r="D225" s="424" t="s">
        <v>47</v>
      </c>
      <c r="E225" s="424" t="s">
        <v>48</v>
      </c>
      <c r="F225" s="425">
        <v>1</v>
      </c>
      <c r="G225" s="541">
        <f>0/4</f>
        <v>0</v>
      </c>
      <c r="H225" s="541">
        <f>1/4</f>
        <v>0.25</v>
      </c>
      <c r="I225" s="423" t="s">
        <v>492</v>
      </c>
    </row>
    <row r="226" spans="1:9" ht="12.75">
      <c r="A226" s="436" t="s">
        <v>35</v>
      </c>
      <c r="B226" s="297">
        <v>40849</v>
      </c>
      <c r="C226" s="142" t="s">
        <v>27</v>
      </c>
      <c r="D226" s="155" t="s">
        <v>0</v>
      </c>
      <c r="E226" s="155" t="s">
        <v>65</v>
      </c>
      <c r="F226" s="155">
        <v>0</v>
      </c>
      <c r="G226" s="542"/>
      <c r="H226" s="542"/>
      <c r="I226" s="159" t="s">
        <v>63</v>
      </c>
    </row>
    <row r="227" spans="1:9" ht="12.75">
      <c r="A227" s="436" t="s">
        <v>35</v>
      </c>
      <c r="B227" s="297">
        <v>40863</v>
      </c>
      <c r="C227" s="142" t="s">
        <v>27</v>
      </c>
      <c r="D227" s="155" t="s">
        <v>0</v>
      </c>
      <c r="E227" s="155" t="s">
        <v>65</v>
      </c>
      <c r="F227" s="155">
        <v>0</v>
      </c>
      <c r="G227" s="542"/>
      <c r="H227" s="542"/>
      <c r="I227" s="159" t="s">
        <v>63</v>
      </c>
    </row>
    <row r="228" spans="1:9" ht="12.75">
      <c r="A228" s="367" t="s">
        <v>35</v>
      </c>
      <c r="B228" s="297">
        <v>40894</v>
      </c>
      <c r="C228" s="142" t="s">
        <v>27</v>
      </c>
      <c r="D228" s="155" t="s">
        <v>0</v>
      </c>
      <c r="E228" s="155" t="s">
        <v>65</v>
      </c>
      <c r="F228" s="155">
        <v>0</v>
      </c>
      <c r="G228" s="543"/>
      <c r="H228" s="543"/>
      <c r="I228" s="159" t="s">
        <v>63</v>
      </c>
    </row>
    <row r="229" spans="1:9" ht="12.75">
      <c r="A229" s="368" t="s">
        <v>484</v>
      </c>
      <c r="B229" s="297">
        <v>40825</v>
      </c>
      <c r="C229" s="357" t="s">
        <v>27</v>
      </c>
      <c r="D229" s="155" t="s">
        <v>0</v>
      </c>
      <c r="E229" s="155" t="s">
        <v>65</v>
      </c>
      <c r="F229" s="155">
        <v>0</v>
      </c>
      <c r="G229" s="544">
        <v>0</v>
      </c>
      <c r="H229" s="544">
        <v>0</v>
      </c>
      <c r="I229" s="159" t="s">
        <v>63</v>
      </c>
    </row>
    <row r="230" spans="1:9" ht="12.75">
      <c r="A230" s="436" t="s">
        <v>484</v>
      </c>
      <c r="B230" s="297">
        <v>40903</v>
      </c>
      <c r="C230" s="357" t="s">
        <v>27</v>
      </c>
      <c r="D230" s="155" t="s">
        <v>0</v>
      </c>
      <c r="E230" s="155" t="s">
        <v>65</v>
      </c>
      <c r="F230" s="155">
        <v>0</v>
      </c>
      <c r="G230" s="548"/>
      <c r="H230" s="548"/>
      <c r="I230" s="159" t="s">
        <v>63</v>
      </c>
    </row>
    <row r="231" spans="1:9" ht="12.75">
      <c r="A231" s="368" t="s">
        <v>485</v>
      </c>
      <c r="B231" s="297">
        <v>40829</v>
      </c>
      <c r="C231" s="357" t="s">
        <v>27</v>
      </c>
      <c r="D231" s="155" t="s">
        <v>0</v>
      </c>
      <c r="E231" s="155" t="s">
        <v>65</v>
      </c>
      <c r="F231" s="155">
        <v>0</v>
      </c>
      <c r="G231" s="544">
        <f>0/5</f>
        <v>0</v>
      </c>
      <c r="H231" s="544">
        <f>0/5</f>
        <v>0</v>
      </c>
      <c r="I231" s="159" t="s">
        <v>63</v>
      </c>
    </row>
    <row r="232" spans="1:9" ht="12.75">
      <c r="A232" s="453" t="s">
        <v>485</v>
      </c>
      <c r="B232" s="450">
        <v>40858</v>
      </c>
      <c r="C232" s="361" t="s">
        <v>27</v>
      </c>
      <c r="D232" s="155" t="s">
        <v>0</v>
      </c>
      <c r="E232" s="155" t="s">
        <v>65</v>
      </c>
      <c r="F232" s="155">
        <v>0</v>
      </c>
      <c r="G232" s="548"/>
      <c r="H232" s="548"/>
      <c r="I232" s="159" t="s">
        <v>63</v>
      </c>
    </row>
    <row r="233" spans="1:9" ht="12.75">
      <c r="A233" s="453" t="s">
        <v>485</v>
      </c>
      <c r="B233" s="450">
        <v>40871</v>
      </c>
      <c r="C233" s="361" t="s">
        <v>27</v>
      </c>
      <c r="D233" s="155" t="s">
        <v>0</v>
      </c>
      <c r="E233" s="155" t="s">
        <v>65</v>
      </c>
      <c r="F233" s="155">
        <v>0</v>
      </c>
      <c r="G233" s="548"/>
      <c r="H233" s="548"/>
      <c r="I233" s="159" t="s">
        <v>63</v>
      </c>
    </row>
    <row r="234" spans="1:9" ht="12.75">
      <c r="A234" s="453" t="s">
        <v>485</v>
      </c>
      <c r="B234" s="450">
        <v>40884</v>
      </c>
      <c r="C234" s="361" t="s">
        <v>27</v>
      </c>
      <c r="D234" s="155" t="s">
        <v>0</v>
      </c>
      <c r="E234" s="155" t="s">
        <v>65</v>
      </c>
      <c r="F234" s="155">
        <v>0</v>
      </c>
      <c r="G234" s="548"/>
      <c r="H234" s="548"/>
      <c r="I234" s="159" t="s">
        <v>63</v>
      </c>
    </row>
    <row r="235" spans="1:9" ht="12.75">
      <c r="A235" s="449" t="s">
        <v>485</v>
      </c>
      <c r="B235" s="450">
        <v>40897</v>
      </c>
      <c r="C235" s="361" t="s">
        <v>27</v>
      </c>
      <c r="D235" s="155" t="s">
        <v>0</v>
      </c>
      <c r="E235" s="155" t="s">
        <v>65</v>
      </c>
      <c r="F235" s="155">
        <v>0</v>
      </c>
      <c r="G235" s="545"/>
      <c r="H235" s="545"/>
      <c r="I235" s="159" t="s">
        <v>63</v>
      </c>
    </row>
    <row r="236" spans="1:9" ht="12.75">
      <c r="A236" s="357" t="s">
        <v>486</v>
      </c>
      <c r="B236" s="297">
        <v>40830</v>
      </c>
      <c r="C236" s="142" t="s">
        <v>398</v>
      </c>
      <c r="D236" s="155" t="s">
        <v>0</v>
      </c>
      <c r="E236" s="155" t="s">
        <v>65</v>
      </c>
      <c r="F236" s="155">
        <v>0</v>
      </c>
      <c r="G236" s="158">
        <v>0</v>
      </c>
      <c r="H236" s="158">
        <v>0</v>
      </c>
      <c r="I236" s="159" t="s">
        <v>63</v>
      </c>
    </row>
    <row r="237" spans="1:9" ht="12.75">
      <c r="A237" s="405" t="s">
        <v>487</v>
      </c>
      <c r="B237" s="297">
        <v>40832</v>
      </c>
      <c r="C237" s="142" t="s">
        <v>417</v>
      </c>
      <c r="D237" s="155" t="s">
        <v>0</v>
      </c>
      <c r="E237" s="155" t="s">
        <v>65</v>
      </c>
      <c r="F237" s="155">
        <v>0</v>
      </c>
      <c r="G237" s="406">
        <f>0/1</f>
        <v>0</v>
      </c>
      <c r="H237" s="406">
        <v>0</v>
      </c>
      <c r="I237" s="407" t="s">
        <v>63</v>
      </c>
    </row>
    <row r="238" spans="1:9" ht="12.75">
      <c r="A238" s="404" t="s">
        <v>489</v>
      </c>
      <c r="B238" s="297">
        <v>40834</v>
      </c>
      <c r="C238" s="142" t="s">
        <v>398</v>
      </c>
      <c r="D238" s="155" t="s">
        <v>0</v>
      </c>
      <c r="E238" s="155" t="s">
        <v>65</v>
      </c>
      <c r="F238" s="155">
        <v>0</v>
      </c>
      <c r="G238" s="158">
        <v>0</v>
      </c>
      <c r="H238" s="158">
        <v>0</v>
      </c>
      <c r="I238" s="159" t="s">
        <v>63</v>
      </c>
    </row>
    <row r="239" spans="1:9" ht="12.75">
      <c r="A239" s="437" t="s">
        <v>491</v>
      </c>
      <c r="B239" s="297">
        <v>40835</v>
      </c>
      <c r="C239" s="142" t="s">
        <v>27</v>
      </c>
      <c r="D239" s="155" t="s">
        <v>0</v>
      </c>
      <c r="E239" s="155" t="s">
        <v>65</v>
      </c>
      <c r="F239" s="155">
        <v>0</v>
      </c>
      <c r="G239" s="544">
        <v>0</v>
      </c>
      <c r="H239" s="544">
        <v>0</v>
      </c>
      <c r="I239" s="159" t="s">
        <v>63</v>
      </c>
    </row>
    <row r="240" spans="1:9" ht="12.75">
      <c r="A240" s="452" t="s">
        <v>491</v>
      </c>
      <c r="B240" s="297">
        <v>40849</v>
      </c>
      <c r="C240" s="142" t="s">
        <v>27</v>
      </c>
      <c r="D240" s="155" t="s">
        <v>0</v>
      </c>
      <c r="E240" s="155" t="s">
        <v>65</v>
      </c>
      <c r="F240" s="155">
        <v>0</v>
      </c>
      <c r="G240" s="548"/>
      <c r="H240" s="548"/>
      <c r="I240" s="159" t="s">
        <v>63</v>
      </c>
    </row>
    <row r="241" spans="1:9" ht="12.75">
      <c r="A241" s="454" t="s">
        <v>491</v>
      </c>
      <c r="B241" s="450">
        <v>40864</v>
      </c>
      <c r="C241" s="127" t="s">
        <v>27</v>
      </c>
      <c r="D241" s="155" t="s">
        <v>0</v>
      </c>
      <c r="E241" s="155" t="s">
        <v>65</v>
      </c>
      <c r="F241" s="155">
        <v>0</v>
      </c>
      <c r="G241" s="548"/>
      <c r="H241" s="548"/>
      <c r="I241" s="159" t="s">
        <v>63</v>
      </c>
    </row>
    <row r="242" spans="1:9" ht="12.75">
      <c r="A242" s="454" t="s">
        <v>491</v>
      </c>
      <c r="B242" s="450">
        <v>40877</v>
      </c>
      <c r="C242" s="127" t="s">
        <v>27</v>
      </c>
      <c r="D242" s="155" t="s">
        <v>0</v>
      </c>
      <c r="E242" s="155" t="s">
        <v>65</v>
      </c>
      <c r="F242" s="155">
        <v>0</v>
      </c>
      <c r="G242" s="548"/>
      <c r="H242" s="548"/>
      <c r="I242" s="159" t="s">
        <v>63</v>
      </c>
    </row>
    <row r="243" spans="1:9" ht="12.75">
      <c r="A243" s="454" t="s">
        <v>491</v>
      </c>
      <c r="B243" s="450">
        <v>40892</v>
      </c>
      <c r="C243" s="127" t="s">
        <v>27</v>
      </c>
      <c r="D243" s="155" t="s">
        <v>0</v>
      </c>
      <c r="E243" s="155" t="s">
        <v>65</v>
      </c>
      <c r="F243" s="155">
        <v>0</v>
      </c>
      <c r="G243" s="548"/>
      <c r="H243" s="548"/>
      <c r="I243" s="159" t="s">
        <v>63</v>
      </c>
    </row>
    <row r="244" spans="1:9" ht="12.75">
      <c r="A244" s="468" t="s">
        <v>491</v>
      </c>
      <c r="B244" s="297">
        <v>40907</v>
      </c>
      <c r="C244" s="142" t="s">
        <v>27</v>
      </c>
      <c r="D244" s="155" t="s">
        <v>0</v>
      </c>
      <c r="E244" s="155" t="s">
        <v>65</v>
      </c>
      <c r="F244" s="155">
        <v>0</v>
      </c>
      <c r="G244" s="545"/>
      <c r="H244" s="545"/>
      <c r="I244" s="159" t="s">
        <v>63</v>
      </c>
    </row>
    <row r="245" spans="1:9" ht="12.75">
      <c r="A245" s="400" t="s">
        <v>495</v>
      </c>
      <c r="B245" s="297">
        <v>40838</v>
      </c>
      <c r="C245" s="142" t="s">
        <v>288</v>
      </c>
      <c r="D245" s="155" t="s">
        <v>0</v>
      </c>
      <c r="E245" s="155" t="s">
        <v>65</v>
      </c>
      <c r="F245" s="155">
        <v>0</v>
      </c>
      <c r="G245" s="158">
        <v>0</v>
      </c>
      <c r="H245" s="158">
        <v>0</v>
      </c>
      <c r="I245" s="159" t="s">
        <v>63</v>
      </c>
    </row>
    <row r="246" spans="1:9" s="429" customFormat="1" ht="25.5">
      <c r="A246" s="430" t="s">
        <v>493</v>
      </c>
      <c r="B246" s="431">
        <v>40840</v>
      </c>
      <c r="C246" s="432" t="s">
        <v>464</v>
      </c>
      <c r="D246" s="433" t="s">
        <v>47</v>
      </c>
      <c r="E246" s="433" t="s">
        <v>270</v>
      </c>
      <c r="F246" s="433">
        <v>1</v>
      </c>
      <c r="G246" s="434">
        <v>0</v>
      </c>
      <c r="H246" s="434">
        <f>1/1</f>
        <v>1</v>
      </c>
      <c r="I246" s="435" t="s">
        <v>497</v>
      </c>
    </row>
    <row r="247" spans="1:9" ht="12.75">
      <c r="A247" s="357" t="s">
        <v>496</v>
      </c>
      <c r="B247" s="297">
        <v>40843</v>
      </c>
      <c r="C247" s="142" t="s">
        <v>398</v>
      </c>
      <c r="D247" s="155" t="s">
        <v>0</v>
      </c>
      <c r="E247" s="155" t="s">
        <v>65</v>
      </c>
      <c r="F247" s="155">
        <v>0</v>
      </c>
      <c r="G247" s="158">
        <v>0</v>
      </c>
      <c r="H247" s="158">
        <v>0</v>
      </c>
      <c r="I247" s="159" t="s">
        <v>63</v>
      </c>
    </row>
    <row r="248" spans="1:9" ht="15" customHeight="1">
      <c r="A248" s="162" t="s">
        <v>33</v>
      </c>
      <c r="B248" s="17">
        <v>40844</v>
      </c>
      <c r="C248" s="315" t="s">
        <v>27</v>
      </c>
      <c r="D248" s="13" t="s">
        <v>0</v>
      </c>
      <c r="E248" s="12" t="s">
        <v>65</v>
      </c>
      <c r="F248" s="3">
        <v>0</v>
      </c>
      <c r="G248" s="158">
        <v>0</v>
      </c>
      <c r="H248" s="158">
        <v>0</v>
      </c>
      <c r="I248" s="110" t="s">
        <v>63</v>
      </c>
    </row>
    <row r="249" spans="1:9" ht="15" customHeight="1">
      <c r="A249" s="456" t="s">
        <v>33</v>
      </c>
      <c r="B249" s="36">
        <v>40883</v>
      </c>
      <c r="C249" s="127" t="s">
        <v>27</v>
      </c>
      <c r="D249" s="13" t="s">
        <v>0</v>
      </c>
      <c r="E249" s="12" t="s">
        <v>65</v>
      </c>
      <c r="F249" s="3">
        <v>0</v>
      </c>
      <c r="G249" s="158">
        <v>0</v>
      </c>
      <c r="H249" s="158">
        <v>0</v>
      </c>
      <c r="I249" s="110" t="s">
        <v>63</v>
      </c>
    </row>
    <row r="250" spans="1:9" ht="12.75">
      <c r="A250" s="357" t="s">
        <v>502</v>
      </c>
      <c r="B250" s="297">
        <v>40861</v>
      </c>
      <c r="C250" s="142" t="s">
        <v>462</v>
      </c>
      <c r="D250" s="155" t="s">
        <v>0</v>
      </c>
      <c r="E250" s="155" t="s">
        <v>65</v>
      </c>
      <c r="F250" s="155">
        <v>0</v>
      </c>
      <c r="G250" s="158">
        <v>0</v>
      </c>
      <c r="H250" s="158">
        <v>0</v>
      </c>
      <c r="I250" s="159" t="s">
        <v>63</v>
      </c>
    </row>
    <row r="251" spans="1:9" ht="12.75">
      <c r="A251" s="357" t="s">
        <v>501</v>
      </c>
      <c r="B251" s="297">
        <v>40861</v>
      </c>
      <c r="C251" s="142" t="s">
        <v>288</v>
      </c>
      <c r="D251" s="155" t="s">
        <v>0</v>
      </c>
      <c r="E251" s="155" t="s">
        <v>65</v>
      </c>
      <c r="F251" s="155">
        <v>0</v>
      </c>
      <c r="G251" s="158">
        <v>0</v>
      </c>
      <c r="H251" s="158">
        <v>0</v>
      </c>
      <c r="I251" s="159" t="s">
        <v>63</v>
      </c>
    </row>
    <row r="252" spans="1:9" ht="12.75">
      <c r="A252" s="357" t="s">
        <v>500</v>
      </c>
      <c r="B252" s="297">
        <v>40864</v>
      </c>
      <c r="C252" s="142" t="s">
        <v>288</v>
      </c>
      <c r="D252" s="155" t="s">
        <v>0</v>
      </c>
      <c r="E252" s="155" t="s">
        <v>65</v>
      </c>
      <c r="F252" s="155">
        <v>0</v>
      </c>
      <c r="G252" s="158">
        <v>0</v>
      </c>
      <c r="H252" s="158">
        <v>0</v>
      </c>
      <c r="I252" s="159" t="s">
        <v>63</v>
      </c>
    </row>
    <row r="253" spans="1:9" ht="12.75">
      <c r="A253" s="357" t="s">
        <v>503</v>
      </c>
      <c r="B253" s="297">
        <v>40865</v>
      </c>
      <c r="C253" s="142" t="s">
        <v>417</v>
      </c>
      <c r="D253" s="155" t="s">
        <v>0</v>
      </c>
      <c r="E253" s="155" t="s">
        <v>65</v>
      </c>
      <c r="F253" s="155">
        <v>0</v>
      </c>
      <c r="G253" s="158">
        <v>0</v>
      </c>
      <c r="H253" s="158">
        <v>0</v>
      </c>
      <c r="I253" s="159" t="s">
        <v>63</v>
      </c>
    </row>
    <row r="254" spans="1:9" ht="12.75">
      <c r="A254" s="357" t="s">
        <v>504</v>
      </c>
      <c r="B254" s="297">
        <v>40865</v>
      </c>
      <c r="C254" s="142" t="s">
        <v>398</v>
      </c>
      <c r="D254" s="155" t="s">
        <v>0</v>
      </c>
      <c r="E254" s="155" t="s">
        <v>65</v>
      </c>
      <c r="F254" s="155">
        <v>0</v>
      </c>
      <c r="G254" s="158">
        <v>0</v>
      </c>
      <c r="H254" s="158">
        <v>0</v>
      </c>
      <c r="I254" s="159" t="s">
        <v>63</v>
      </c>
    </row>
    <row r="255" spans="1:9" ht="12.75">
      <c r="A255" s="357" t="s">
        <v>505</v>
      </c>
      <c r="B255" s="297">
        <v>40865</v>
      </c>
      <c r="C255" s="142" t="s">
        <v>506</v>
      </c>
      <c r="D255" s="155" t="s">
        <v>0</v>
      </c>
      <c r="E255" s="155" t="s">
        <v>65</v>
      </c>
      <c r="F255" s="155">
        <v>0</v>
      </c>
      <c r="G255" s="158">
        <v>0</v>
      </c>
      <c r="H255" s="158">
        <v>0</v>
      </c>
      <c r="I255" s="159" t="s">
        <v>63</v>
      </c>
    </row>
    <row r="256" spans="1:9" ht="12.75">
      <c r="A256" s="357" t="s">
        <v>507</v>
      </c>
      <c r="B256" s="297">
        <v>40866</v>
      </c>
      <c r="C256" s="142" t="s">
        <v>508</v>
      </c>
      <c r="D256" s="155" t="s">
        <v>0</v>
      </c>
      <c r="E256" s="155" t="s">
        <v>65</v>
      </c>
      <c r="F256" s="155">
        <v>0</v>
      </c>
      <c r="G256" s="158">
        <v>0</v>
      </c>
      <c r="H256" s="158">
        <v>0</v>
      </c>
      <c r="I256" s="159" t="s">
        <v>63</v>
      </c>
    </row>
    <row r="257" spans="1:9" ht="12.75">
      <c r="A257" s="357" t="s">
        <v>511</v>
      </c>
      <c r="B257" s="297">
        <v>40874</v>
      </c>
      <c r="C257" s="142" t="s">
        <v>398</v>
      </c>
      <c r="D257" s="155" t="s">
        <v>0</v>
      </c>
      <c r="E257" s="155" t="s">
        <v>65</v>
      </c>
      <c r="F257" s="155">
        <v>0</v>
      </c>
      <c r="G257" s="158">
        <v>0</v>
      </c>
      <c r="H257" s="158">
        <v>0</v>
      </c>
      <c r="I257" s="159" t="s">
        <v>63</v>
      </c>
    </row>
    <row r="258" spans="1:9" ht="12.75">
      <c r="A258" s="357" t="s">
        <v>509</v>
      </c>
      <c r="B258" s="297">
        <v>40874</v>
      </c>
      <c r="C258" s="142" t="s">
        <v>510</v>
      </c>
      <c r="D258" s="155" t="s">
        <v>0</v>
      </c>
      <c r="E258" s="155" t="s">
        <v>65</v>
      </c>
      <c r="F258" s="155">
        <v>0</v>
      </c>
      <c r="G258" s="158">
        <v>0</v>
      </c>
      <c r="H258" s="158">
        <v>0</v>
      </c>
      <c r="I258" s="159" t="s">
        <v>63</v>
      </c>
    </row>
    <row r="259" spans="1:9" ht="12.75">
      <c r="A259" s="357" t="s">
        <v>512</v>
      </c>
      <c r="B259" s="297">
        <v>40876</v>
      </c>
      <c r="C259" s="142" t="s">
        <v>398</v>
      </c>
      <c r="D259" s="155" t="s">
        <v>0</v>
      </c>
      <c r="E259" s="155" t="s">
        <v>65</v>
      </c>
      <c r="F259" s="155">
        <v>0</v>
      </c>
      <c r="G259" s="158">
        <v>0</v>
      </c>
      <c r="H259" s="158">
        <v>0</v>
      </c>
      <c r="I259" s="159" t="s">
        <v>63</v>
      </c>
    </row>
    <row r="260" spans="1:9" ht="12.75">
      <c r="A260" s="357" t="s">
        <v>513</v>
      </c>
      <c r="B260" s="297">
        <v>40877</v>
      </c>
      <c r="C260" s="142" t="s">
        <v>398</v>
      </c>
      <c r="D260" s="155" t="s">
        <v>0</v>
      </c>
      <c r="E260" s="155" t="s">
        <v>65</v>
      </c>
      <c r="F260" s="155">
        <v>0</v>
      </c>
      <c r="G260" s="158">
        <v>0</v>
      </c>
      <c r="H260" s="158">
        <v>0</v>
      </c>
      <c r="I260" s="159" t="s">
        <v>63</v>
      </c>
    </row>
    <row r="261" spans="1:9" ht="12.75">
      <c r="A261" s="357" t="s">
        <v>514</v>
      </c>
      <c r="B261" s="297">
        <v>40876</v>
      </c>
      <c r="C261" s="142" t="s">
        <v>288</v>
      </c>
      <c r="D261" s="155" t="s">
        <v>0</v>
      </c>
      <c r="E261" s="155" t="s">
        <v>65</v>
      </c>
      <c r="F261" s="155">
        <v>0</v>
      </c>
      <c r="G261" s="158">
        <v>0</v>
      </c>
      <c r="H261" s="158">
        <v>0</v>
      </c>
      <c r="I261" s="159" t="s">
        <v>63</v>
      </c>
    </row>
    <row r="262" spans="1:9" ht="12.75">
      <c r="A262" s="361" t="s">
        <v>515</v>
      </c>
      <c r="B262" s="36">
        <v>40880</v>
      </c>
      <c r="C262" s="127" t="s">
        <v>510</v>
      </c>
      <c r="D262" s="155" t="s">
        <v>0</v>
      </c>
      <c r="E262" s="155" t="s">
        <v>65</v>
      </c>
      <c r="F262" s="155">
        <v>0</v>
      </c>
      <c r="G262" s="158">
        <v>0</v>
      </c>
      <c r="H262" s="158">
        <v>0</v>
      </c>
      <c r="I262" s="159" t="s">
        <v>63</v>
      </c>
    </row>
    <row r="263" spans="1:9" ht="12.75">
      <c r="A263" s="357" t="s">
        <v>517</v>
      </c>
      <c r="B263" s="297">
        <v>40882</v>
      </c>
      <c r="C263" s="142" t="s">
        <v>398</v>
      </c>
      <c r="D263" s="155" t="s">
        <v>0</v>
      </c>
      <c r="E263" s="155" t="s">
        <v>65</v>
      </c>
      <c r="F263" s="155">
        <v>0</v>
      </c>
      <c r="G263" s="158">
        <v>0</v>
      </c>
      <c r="H263" s="158">
        <v>0</v>
      </c>
      <c r="I263" s="159" t="s">
        <v>63</v>
      </c>
    </row>
    <row r="264" spans="1:9" ht="12.75">
      <c r="A264" s="361" t="s">
        <v>518</v>
      </c>
      <c r="B264" s="450">
        <v>40883</v>
      </c>
      <c r="C264" s="127" t="s">
        <v>288</v>
      </c>
      <c r="D264" s="155" t="s">
        <v>0</v>
      </c>
      <c r="E264" s="155" t="s">
        <v>65</v>
      </c>
      <c r="F264" s="155">
        <v>0</v>
      </c>
      <c r="G264" s="158">
        <v>0</v>
      </c>
      <c r="H264" s="158">
        <v>0</v>
      </c>
      <c r="I264" s="159" t="s">
        <v>63</v>
      </c>
    </row>
    <row r="265" spans="1:9" ht="12.75">
      <c r="A265" s="361" t="s">
        <v>519</v>
      </c>
      <c r="B265" s="450">
        <v>40886</v>
      </c>
      <c r="C265" s="127" t="s">
        <v>54</v>
      </c>
      <c r="D265" s="155" t="s">
        <v>0</v>
      </c>
      <c r="E265" s="155" t="s">
        <v>65</v>
      </c>
      <c r="F265" s="155">
        <v>0</v>
      </c>
      <c r="G265" s="158">
        <v>0</v>
      </c>
      <c r="H265" s="158">
        <v>0</v>
      </c>
      <c r="I265" s="159" t="s">
        <v>63</v>
      </c>
    </row>
    <row r="266" spans="1:9" ht="12.75">
      <c r="A266" s="361" t="s">
        <v>520</v>
      </c>
      <c r="B266" s="450">
        <v>40887</v>
      </c>
      <c r="C266" s="127" t="s">
        <v>288</v>
      </c>
      <c r="D266" s="155" t="s">
        <v>0</v>
      </c>
      <c r="E266" s="155" t="s">
        <v>65</v>
      </c>
      <c r="F266" s="155">
        <v>0</v>
      </c>
      <c r="G266" s="158">
        <v>0</v>
      </c>
      <c r="H266" s="158">
        <v>0</v>
      </c>
      <c r="I266" s="159" t="s">
        <v>63</v>
      </c>
    </row>
    <row r="267" spans="1:9" ht="12.75">
      <c r="A267" s="361" t="s">
        <v>521</v>
      </c>
      <c r="B267" s="450">
        <v>40890</v>
      </c>
      <c r="C267" s="127" t="s">
        <v>288</v>
      </c>
      <c r="D267" s="155" t="s">
        <v>0</v>
      </c>
      <c r="E267" s="155" t="s">
        <v>65</v>
      </c>
      <c r="F267" s="155">
        <v>0</v>
      </c>
      <c r="G267" s="158">
        <v>0</v>
      </c>
      <c r="H267" s="158">
        <v>0</v>
      </c>
      <c r="I267" s="159" t="s">
        <v>63</v>
      </c>
    </row>
    <row r="268" spans="1:9" ht="12.75">
      <c r="A268" s="361" t="s">
        <v>523</v>
      </c>
      <c r="B268" s="450">
        <v>40895</v>
      </c>
      <c r="C268" s="127" t="s">
        <v>351</v>
      </c>
      <c r="D268" s="155" t="s">
        <v>0</v>
      </c>
      <c r="E268" s="155" t="s">
        <v>65</v>
      </c>
      <c r="F268" s="155">
        <v>0</v>
      </c>
      <c r="G268" s="158">
        <v>0</v>
      </c>
      <c r="H268" s="158">
        <v>0</v>
      </c>
      <c r="I268" s="159" t="s">
        <v>63</v>
      </c>
    </row>
  </sheetData>
  <sheetProtection/>
  <autoFilter ref="A7:I268"/>
  <mergeCells count="55">
    <mergeCell ref="G239:G244"/>
    <mergeCell ref="H239:H244"/>
    <mergeCell ref="G54:G61"/>
    <mergeCell ref="H54:H61"/>
    <mergeCell ref="G141:G143"/>
    <mergeCell ref="H141:H143"/>
    <mergeCell ref="H63:H71"/>
    <mergeCell ref="H117:H119"/>
    <mergeCell ref="G89:G96"/>
    <mergeCell ref="H89:H96"/>
    <mergeCell ref="G25:G32"/>
    <mergeCell ref="C5:I5"/>
    <mergeCell ref="G13:G16"/>
    <mergeCell ref="H13:H16"/>
    <mergeCell ref="G17:G24"/>
    <mergeCell ref="H17:H24"/>
    <mergeCell ref="G8:G12"/>
    <mergeCell ref="H8:H12"/>
    <mergeCell ref="H25:H32"/>
    <mergeCell ref="G87:G88"/>
    <mergeCell ref="H34:H44"/>
    <mergeCell ref="G109:G110"/>
    <mergeCell ref="G47:G51"/>
    <mergeCell ref="G34:G44"/>
    <mergeCell ref="H47:H51"/>
    <mergeCell ref="G134:G135"/>
    <mergeCell ref="H134:H135"/>
    <mergeCell ref="G63:G71"/>
    <mergeCell ref="H87:H88"/>
    <mergeCell ref="G102:G108"/>
    <mergeCell ref="H102:H108"/>
    <mergeCell ref="G117:G119"/>
    <mergeCell ref="G74:G85"/>
    <mergeCell ref="H74:H85"/>
    <mergeCell ref="H109:H110"/>
    <mergeCell ref="G231:G235"/>
    <mergeCell ref="H231:H235"/>
    <mergeCell ref="G190:G191"/>
    <mergeCell ref="H190:H191"/>
    <mergeCell ref="G175:G179"/>
    <mergeCell ref="H175:H179"/>
    <mergeCell ref="G203:G204"/>
    <mergeCell ref="H203:H204"/>
    <mergeCell ref="G229:G230"/>
    <mergeCell ref="H229:H230"/>
    <mergeCell ref="G165:G170"/>
    <mergeCell ref="H165:H170"/>
    <mergeCell ref="G225:G228"/>
    <mergeCell ref="H225:H228"/>
    <mergeCell ref="G218:G219"/>
    <mergeCell ref="H218:H219"/>
    <mergeCell ref="G185:G186"/>
    <mergeCell ref="H185:H186"/>
    <mergeCell ref="G195:G197"/>
    <mergeCell ref="H195:H197"/>
  </mergeCells>
  <printOptions/>
  <pageMargins left="0.5" right="0.5" top="0.61" bottom="0.46" header="0.38" footer="0.2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1"/>
  <sheetViews>
    <sheetView showGridLines="0" zoomScale="110" zoomScaleNormal="110" zoomScalePageLayoutView="0" workbookViewId="0" topLeftCell="A1">
      <pane xSplit="3" ySplit="7" topLeftCell="D2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34" sqref="B234"/>
    </sheetView>
  </sheetViews>
  <sheetFormatPr defaultColWidth="9.140625" defaultRowHeight="12.75"/>
  <cols>
    <col min="1" max="1" width="23.57421875" style="0" customWidth="1"/>
    <col min="2" max="2" width="13.421875" style="0" customWidth="1"/>
    <col min="3" max="3" width="22.7109375" style="0" customWidth="1"/>
    <col min="4" max="6" width="8.7109375" style="0" customWidth="1"/>
    <col min="7" max="8" width="8.7109375" style="94" customWidth="1"/>
    <col min="9" max="9" width="34.421875" style="0" customWidth="1"/>
  </cols>
  <sheetData>
    <row r="1" spans="2:12" ht="15">
      <c r="B1" s="165" t="s">
        <v>333</v>
      </c>
      <c r="D1" s="1"/>
      <c r="E1" s="1"/>
      <c r="F1" s="93"/>
      <c r="I1" s="168" t="s">
        <v>334</v>
      </c>
      <c r="K1" s="1"/>
      <c r="L1" s="1"/>
    </row>
    <row r="2" spans="2:9" ht="15.75" customHeight="1">
      <c r="B2" s="165" t="s">
        <v>59</v>
      </c>
      <c r="D2" s="2"/>
      <c r="E2" s="2"/>
      <c r="F2" s="94"/>
      <c r="I2" s="169" t="s">
        <v>113</v>
      </c>
    </row>
    <row r="3" spans="6:9" ht="12.75">
      <c r="F3" s="94"/>
      <c r="I3" s="170" t="s">
        <v>114</v>
      </c>
    </row>
    <row r="4" spans="1:9" ht="20.25">
      <c r="A4" s="164" t="s">
        <v>62</v>
      </c>
      <c r="F4" s="94"/>
      <c r="I4" s="171" t="s">
        <v>336</v>
      </c>
    </row>
    <row r="5" spans="1:9" ht="19.5" customHeight="1">
      <c r="A5" s="166" t="s">
        <v>335</v>
      </c>
      <c r="B5" s="167">
        <v>40543</v>
      </c>
      <c r="C5" s="194" t="s">
        <v>51</v>
      </c>
      <c r="D5" s="179"/>
      <c r="E5" s="179"/>
      <c r="F5" s="179"/>
      <c r="G5" s="179"/>
      <c r="H5" s="179"/>
      <c r="I5" s="179"/>
    </row>
    <row r="6" ht="8.25" customHeight="1">
      <c r="I6" s="163"/>
    </row>
    <row r="7" spans="1:9" ht="30" customHeight="1">
      <c r="A7" s="104" t="s">
        <v>85</v>
      </c>
      <c r="B7" s="105" t="s">
        <v>86</v>
      </c>
      <c r="C7" s="106" t="s">
        <v>87</v>
      </c>
      <c r="D7" s="106" t="s">
        <v>88</v>
      </c>
      <c r="E7" s="107" t="s">
        <v>89</v>
      </c>
      <c r="F7" s="108" t="s">
        <v>90</v>
      </c>
      <c r="G7" s="107" t="s">
        <v>91</v>
      </c>
      <c r="H7" s="108" t="s">
        <v>92</v>
      </c>
      <c r="I7" s="109" t="s">
        <v>93</v>
      </c>
    </row>
    <row r="8" spans="1:9" ht="15" customHeight="1">
      <c r="A8" s="34" t="s">
        <v>170</v>
      </c>
      <c r="B8" s="25">
        <v>40200</v>
      </c>
      <c r="C8" s="120" t="s">
        <v>2</v>
      </c>
      <c r="D8" s="12" t="s">
        <v>0</v>
      </c>
      <c r="E8" s="12" t="s">
        <v>65</v>
      </c>
      <c r="F8" s="85">
        <v>0</v>
      </c>
      <c r="G8" s="175">
        <v>0</v>
      </c>
      <c r="H8" s="175">
        <v>0</v>
      </c>
      <c r="I8" s="110" t="s">
        <v>63</v>
      </c>
    </row>
    <row r="9" spans="1:9" ht="15" customHeight="1">
      <c r="A9" s="140" t="s">
        <v>316</v>
      </c>
      <c r="B9" s="151">
        <v>40484</v>
      </c>
      <c r="C9" s="142" t="s">
        <v>317</v>
      </c>
      <c r="D9" s="155" t="s">
        <v>0</v>
      </c>
      <c r="E9" s="12" t="s">
        <v>65</v>
      </c>
      <c r="F9" s="85">
        <v>0</v>
      </c>
      <c r="G9" s="188">
        <v>0</v>
      </c>
      <c r="H9" s="188">
        <v>0</v>
      </c>
      <c r="I9" s="110" t="s">
        <v>63</v>
      </c>
    </row>
    <row r="10" spans="1:9" ht="15" customHeight="1">
      <c r="A10" s="66" t="s">
        <v>8</v>
      </c>
      <c r="B10" s="25">
        <v>40205</v>
      </c>
      <c r="C10" s="119" t="s">
        <v>2</v>
      </c>
      <c r="D10" s="12" t="s">
        <v>0</v>
      </c>
      <c r="E10" s="12" t="s">
        <v>65</v>
      </c>
      <c r="F10" s="4">
        <v>0</v>
      </c>
      <c r="G10" s="558">
        <v>0</v>
      </c>
      <c r="H10" s="558">
        <v>0</v>
      </c>
      <c r="I10" s="110" t="s">
        <v>63</v>
      </c>
    </row>
    <row r="11" spans="1:9" ht="15" customHeight="1">
      <c r="A11" s="41" t="s">
        <v>8</v>
      </c>
      <c r="B11" s="25">
        <v>40279</v>
      </c>
      <c r="C11" s="119" t="s">
        <v>2</v>
      </c>
      <c r="D11" s="12" t="s">
        <v>0</v>
      </c>
      <c r="E11" s="12" t="s">
        <v>65</v>
      </c>
      <c r="F11" s="4">
        <v>0</v>
      </c>
      <c r="G11" s="559"/>
      <c r="H11" s="559"/>
      <c r="I11" s="110" t="s">
        <v>63</v>
      </c>
    </row>
    <row r="12" spans="1:9" ht="15" customHeight="1">
      <c r="A12" s="33" t="s">
        <v>33</v>
      </c>
      <c r="B12" s="18">
        <v>40428</v>
      </c>
      <c r="C12" s="118" t="s">
        <v>27</v>
      </c>
      <c r="D12" s="12" t="s">
        <v>0</v>
      </c>
      <c r="E12" s="12" t="s">
        <v>65</v>
      </c>
      <c r="F12" s="4">
        <v>0</v>
      </c>
      <c r="G12" s="546">
        <v>0</v>
      </c>
      <c r="H12" s="546">
        <v>0</v>
      </c>
      <c r="I12" s="110" t="s">
        <v>63</v>
      </c>
    </row>
    <row r="13" spans="1:9" ht="15" customHeight="1">
      <c r="A13" s="24" t="s">
        <v>33</v>
      </c>
      <c r="B13" s="18">
        <v>40460</v>
      </c>
      <c r="C13" s="118" t="s">
        <v>27</v>
      </c>
      <c r="D13" s="12" t="s">
        <v>0</v>
      </c>
      <c r="E13" s="12" t="s">
        <v>65</v>
      </c>
      <c r="F13" s="4">
        <v>0</v>
      </c>
      <c r="G13" s="549"/>
      <c r="H13" s="549"/>
      <c r="I13" s="110" t="s">
        <v>63</v>
      </c>
    </row>
    <row r="14" spans="1:9" ht="15" customHeight="1">
      <c r="A14" s="48" t="s">
        <v>33</v>
      </c>
      <c r="B14" s="18">
        <v>40508</v>
      </c>
      <c r="C14" s="118" t="s">
        <v>27</v>
      </c>
      <c r="D14" s="12" t="s">
        <v>0</v>
      </c>
      <c r="E14" s="12" t="s">
        <v>65</v>
      </c>
      <c r="F14" s="4">
        <v>0</v>
      </c>
      <c r="G14" s="547"/>
      <c r="H14" s="547"/>
      <c r="I14" s="110" t="s">
        <v>63</v>
      </c>
    </row>
    <row r="15" spans="1:9" ht="15" customHeight="1">
      <c r="A15" s="34" t="s">
        <v>35</v>
      </c>
      <c r="B15" s="25">
        <v>40513</v>
      </c>
      <c r="C15" s="119" t="s">
        <v>27</v>
      </c>
      <c r="D15" s="12" t="s">
        <v>0</v>
      </c>
      <c r="E15" s="12" t="s">
        <v>65</v>
      </c>
      <c r="F15" s="4">
        <v>0</v>
      </c>
      <c r="G15" s="189">
        <v>0</v>
      </c>
      <c r="H15" s="189">
        <v>0</v>
      </c>
      <c r="I15" s="110" t="s">
        <v>63</v>
      </c>
    </row>
    <row r="16" spans="1:9" ht="15" customHeight="1">
      <c r="A16" s="53" t="s">
        <v>311</v>
      </c>
      <c r="B16" s="190">
        <v>40474</v>
      </c>
      <c r="C16" s="191" t="s">
        <v>27</v>
      </c>
      <c r="D16" s="192" t="s">
        <v>0</v>
      </c>
      <c r="E16" s="192" t="s">
        <v>65</v>
      </c>
      <c r="F16" s="193">
        <v>0</v>
      </c>
      <c r="G16" s="560">
        <v>0</v>
      </c>
      <c r="H16" s="562">
        <v>0</v>
      </c>
      <c r="I16" s="110" t="s">
        <v>63</v>
      </c>
    </row>
    <row r="17" spans="1:9" ht="15" customHeight="1">
      <c r="A17" s="54" t="s">
        <v>311</v>
      </c>
      <c r="B17" s="36">
        <v>40507</v>
      </c>
      <c r="C17" s="127" t="s">
        <v>27</v>
      </c>
      <c r="D17" s="91" t="s">
        <v>0</v>
      </c>
      <c r="E17" s="91" t="s">
        <v>65</v>
      </c>
      <c r="F17" s="187">
        <v>0</v>
      </c>
      <c r="G17" s="561"/>
      <c r="H17" s="563"/>
      <c r="I17" s="110" t="s">
        <v>63</v>
      </c>
    </row>
    <row r="18" spans="1:9" ht="15" customHeight="1">
      <c r="A18" s="140" t="s">
        <v>39</v>
      </c>
      <c r="B18" s="151">
        <v>40463</v>
      </c>
      <c r="C18" s="152" t="s">
        <v>27</v>
      </c>
      <c r="D18" s="12" t="s">
        <v>0</v>
      </c>
      <c r="E18" s="12" t="s">
        <v>65</v>
      </c>
      <c r="F18" s="4">
        <v>0</v>
      </c>
      <c r="G18" s="59">
        <v>0</v>
      </c>
      <c r="H18" s="59">
        <v>0</v>
      </c>
      <c r="I18" s="110" t="s">
        <v>63</v>
      </c>
    </row>
    <row r="19" spans="1:9" ht="15" customHeight="1">
      <c r="A19" s="34" t="s">
        <v>42</v>
      </c>
      <c r="B19" s="25">
        <v>40519</v>
      </c>
      <c r="C19" s="119" t="s">
        <v>27</v>
      </c>
      <c r="D19" s="12" t="s">
        <v>0</v>
      </c>
      <c r="E19" s="12" t="s">
        <v>65</v>
      </c>
      <c r="F19" s="4">
        <v>0</v>
      </c>
      <c r="G19" s="59">
        <v>0</v>
      </c>
      <c r="H19" s="59">
        <v>0</v>
      </c>
      <c r="I19" s="110" t="s">
        <v>63</v>
      </c>
    </row>
    <row r="20" spans="1:9" ht="15" customHeight="1">
      <c r="A20" s="34" t="s">
        <v>229</v>
      </c>
      <c r="B20" s="25">
        <v>40213</v>
      </c>
      <c r="C20" s="127" t="s">
        <v>137</v>
      </c>
      <c r="D20" s="91" t="s">
        <v>0</v>
      </c>
      <c r="E20" s="12" t="s">
        <v>65</v>
      </c>
      <c r="F20" s="85">
        <v>0</v>
      </c>
      <c r="G20" s="59">
        <v>0</v>
      </c>
      <c r="H20" s="59">
        <v>0</v>
      </c>
      <c r="I20" s="110" t="s">
        <v>63</v>
      </c>
    </row>
    <row r="21" spans="1:9" ht="15" customHeight="1">
      <c r="A21" s="140" t="s">
        <v>301</v>
      </c>
      <c r="B21" s="151">
        <v>40448</v>
      </c>
      <c r="C21" s="142" t="s">
        <v>288</v>
      </c>
      <c r="D21" s="155" t="s">
        <v>0</v>
      </c>
      <c r="E21" s="12" t="s">
        <v>65</v>
      </c>
      <c r="F21" s="85">
        <v>0</v>
      </c>
      <c r="G21" s="59">
        <v>0</v>
      </c>
      <c r="H21" s="59">
        <v>0</v>
      </c>
      <c r="I21" s="110" t="s">
        <v>63</v>
      </c>
    </row>
    <row r="22" spans="1:9" ht="15" customHeight="1">
      <c r="A22" s="34" t="s">
        <v>269</v>
      </c>
      <c r="B22" s="25">
        <v>40358</v>
      </c>
      <c r="C22" s="128" t="s">
        <v>226</v>
      </c>
      <c r="D22" s="91" t="s">
        <v>0</v>
      </c>
      <c r="E22" s="12" t="s">
        <v>65</v>
      </c>
      <c r="F22" s="85">
        <v>0</v>
      </c>
      <c r="G22" s="59">
        <v>0</v>
      </c>
      <c r="H22" s="59">
        <v>0</v>
      </c>
      <c r="I22" s="110" t="s">
        <v>63</v>
      </c>
    </row>
    <row r="23" spans="1:9" ht="15" customHeight="1">
      <c r="A23" s="34" t="s">
        <v>271</v>
      </c>
      <c r="B23" s="25">
        <v>40368</v>
      </c>
      <c r="C23" s="128" t="s">
        <v>137</v>
      </c>
      <c r="D23" s="80" t="s">
        <v>0</v>
      </c>
      <c r="E23" s="12" t="s">
        <v>65</v>
      </c>
      <c r="F23" s="12">
        <v>0</v>
      </c>
      <c r="G23" s="59">
        <v>0</v>
      </c>
      <c r="H23" s="59">
        <v>0</v>
      </c>
      <c r="I23" s="110" t="s">
        <v>63</v>
      </c>
    </row>
    <row r="24" spans="1:9" ht="15" customHeight="1">
      <c r="A24" s="182" t="s">
        <v>17</v>
      </c>
      <c r="B24" s="77">
        <v>40344</v>
      </c>
      <c r="C24" s="120" t="s">
        <v>137</v>
      </c>
      <c r="D24" s="80" t="s">
        <v>0</v>
      </c>
      <c r="E24" s="91" t="s">
        <v>65</v>
      </c>
      <c r="F24" s="134">
        <v>0</v>
      </c>
      <c r="G24" s="59">
        <v>0</v>
      </c>
      <c r="H24" s="59">
        <v>0</v>
      </c>
      <c r="I24" s="110" t="s">
        <v>63</v>
      </c>
    </row>
    <row r="25" spans="1:9" ht="15" customHeight="1">
      <c r="A25" s="34" t="s">
        <v>221</v>
      </c>
      <c r="B25" s="25">
        <v>40200</v>
      </c>
      <c r="C25" s="127" t="s">
        <v>83</v>
      </c>
      <c r="D25" s="13" t="s">
        <v>0</v>
      </c>
      <c r="E25" s="12" t="s">
        <v>65</v>
      </c>
      <c r="F25" s="12">
        <v>0</v>
      </c>
      <c r="G25" s="59">
        <v>0</v>
      </c>
      <c r="H25" s="59">
        <v>0</v>
      </c>
      <c r="I25" s="110" t="s">
        <v>63</v>
      </c>
    </row>
    <row r="26" spans="1:9" ht="15" customHeight="1">
      <c r="A26" s="55" t="s">
        <v>245</v>
      </c>
      <c r="B26" s="25">
        <v>40287</v>
      </c>
      <c r="C26" s="128" t="s">
        <v>83</v>
      </c>
      <c r="D26" s="80" t="s">
        <v>0</v>
      </c>
      <c r="E26" s="12" t="s">
        <v>65</v>
      </c>
      <c r="F26" s="85">
        <v>0</v>
      </c>
      <c r="G26" s="59">
        <v>0</v>
      </c>
      <c r="H26" s="59">
        <v>0</v>
      </c>
      <c r="I26" s="110" t="s">
        <v>63</v>
      </c>
    </row>
    <row r="27" spans="1:9" ht="15" customHeight="1">
      <c r="A27" s="34" t="s">
        <v>238</v>
      </c>
      <c r="B27" s="25">
        <v>40266</v>
      </c>
      <c r="C27" s="128" t="s">
        <v>83</v>
      </c>
      <c r="D27" s="80" t="s">
        <v>0</v>
      </c>
      <c r="E27" s="12" t="s">
        <v>65</v>
      </c>
      <c r="F27" s="85">
        <v>0</v>
      </c>
      <c r="G27" s="59">
        <v>0</v>
      </c>
      <c r="H27" s="59">
        <v>0</v>
      </c>
      <c r="I27" s="110" t="s">
        <v>63</v>
      </c>
    </row>
    <row r="28" spans="1:9" s="332" customFormat="1" ht="15" customHeight="1">
      <c r="A28" s="334" t="s">
        <v>273</v>
      </c>
      <c r="B28" s="287">
        <v>40375</v>
      </c>
      <c r="C28" s="288" t="s">
        <v>274</v>
      </c>
      <c r="D28" s="335" t="s">
        <v>47</v>
      </c>
      <c r="E28" s="289" t="s">
        <v>358</v>
      </c>
      <c r="F28" s="336">
        <v>3</v>
      </c>
      <c r="G28" s="221">
        <f>3/1</f>
        <v>3</v>
      </c>
      <c r="H28" s="221">
        <f>0/1</f>
        <v>0</v>
      </c>
      <c r="I28" s="290" t="s">
        <v>360</v>
      </c>
    </row>
    <row r="29" spans="1:9" ht="15" customHeight="1">
      <c r="A29" s="140" t="s">
        <v>313</v>
      </c>
      <c r="B29" s="151">
        <v>40477</v>
      </c>
      <c r="C29" s="142" t="s">
        <v>292</v>
      </c>
      <c r="D29" s="184" t="s">
        <v>0</v>
      </c>
      <c r="E29" s="12" t="s">
        <v>65</v>
      </c>
      <c r="F29" s="85">
        <v>0</v>
      </c>
      <c r="G29" s="59">
        <v>0</v>
      </c>
      <c r="H29" s="59">
        <v>0</v>
      </c>
      <c r="I29" s="110" t="s">
        <v>63</v>
      </c>
    </row>
    <row r="30" spans="1:9" ht="15" customHeight="1">
      <c r="A30" s="140" t="s">
        <v>324</v>
      </c>
      <c r="B30" s="151">
        <v>40492</v>
      </c>
      <c r="C30" s="142" t="s">
        <v>325</v>
      </c>
      <c r="D30" s="184" t="s">
        <v>0</v>
      </c>
      <c r="E30" s="12" t="s">
        <v>65</v>
      </c>
      <c r="F30" s="85">
        <v>0</v>
      </c>
      <c r="G30" s="59">
        <v>0</v>
      </c>
      <c r="H30" s="59">
        <v>0</v>
      </c>
      <c r="I30" s="110" t="s">
        <v>63</v>
      </c>
    </row>
    <row r="31" spans="1:9" ht="15" customHeight="1">
      <c r="A31" s="34" t="s">
        <v>249</v>
      </c>
      <c r="B31" s="25">
        <v>40296</v>
      </c>
      <c r="C31" s="128" t="s">
        <v>226</v>
      </c>
      <c r="D31" s="80" t="s">
        <v>0</v>
      </c>
      <c r="E31" s="12" t="s">
        <v>65</v>
      </c>
      <c r="F31" s="85">
        <v>0</v>
      </c>
      <c r="G31" s="59">
        <v>0</v>
      </c>
      <c r="H31" s="59">
        <v>0</v>
      </c>
      <c r="I31" s="110" t="s">
        <v>63</v>
      </c>
    </row>
    <row r="32" spans="1:9" ht="15" customHeight="1">
      <c r="A32" s="38" t="s">
        <v>222</v>
      </c>
      <c r="B32" s="68">
        <v>40203</v>
      </c>
      <c r="C32" s="127" t="s">
        <v>2</v>
      </c>
      <c r="D32" s="80" t="s">
        <v>0</v>
      </c>
      <c r="E32" s="12" t="s">
        <v>65</v>
      </c>
      <c r="F32" s="85">
        <v>0</v>
      </c>
      <c r="G32" s="564">
        <v>0</v>
      </c>
      <c r="H32" s="564">
        <v>0</v>
      </c>
      <c r="I32" s="110" t="s">
        <v>63</v>
      </c>
    </row>
    <row r="33" spans="1:9" ht="15" customHeight="1">
      <c r="A33" s="38" t="s">
        <v>222</v>
      </c>
      <c r="B33" s="25">
        <v>40239</v>
      </c>
      <c r="C33" s="128" t="s">
        <v>226</v>
      </c>
      <c r="D33" s="80" t="s">
        <v>0</v>
      </c>
      <c r="E33" s="12" t="s">
        <v>65</v>
      </c>
      <c r="F33" s="85">
        <v>0</v>
      </c>
      <c r="G33" s="565"/>
      <c r="H33" s="565"/>
      <c r="I33" s="110" t="s">
        <v>63</v>
      </c>
    </row>
    <row r="34" spans="1:9" ht="15" customHeight="1">
      <c r="A34" s="38" t="s">
        <v>222</v>
      </c>
      <c r="B34" s="25">
        <v>40273</v>
      </c>
      <c r="C34" s="128" t="s">
        <v>226</v>
      </c>
      <c r="D34" s="80" t="s">
        <v>0</v>
      </c>
      <c r="E34" s="12" t="s">
        <v>65</v>
      </c>
      <c r="F34" s="85">
        <v>0</v>
      </c>
      <c r="G34" s="565"/>
      <c r="H34" s="565"/>
      <c r="I34" s="110" t="s">
        <v>63</v>
      </c>
    </row>
    <row r="35" spans="1:256" s="45" customFormat="1" ht="15" customHeight="1">
      <c r="A35" s="54" t="s">
        <v>222</v>
      </c>
      <c r="B35" s="25">
        <v>40351</v>
      </c>
      <c r="C35" s="128" t="s">
        <v>226</v>
      </c>
      <c r="D35" s="80" t="s">
        <v>0</v>
      </c>
      <c r="E35" s="12" t="s">
        <v>65</v>
      </c>
      <c r="F35" s="12">
        <v>0</v>
      </c>
      <c r="G35" s="566"/>
      <c r="H35" s="566"/>
      <c r="I35" s="110" t="s">
        <v>63</v>
      </c>
      <c r="J35" s="135"/>
      <c r="K35" s="135"/>
      <c r="L35" s="135"/>
      <c r="M35" s="135"/>
      <c r="N35" s="135"/>
      <c r="O35" s="135"/>
      <c r="P35" s="1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ht="15" customHeight="1">
      <c r="A36" s="66" t="s">
        <v>216</v>
      </c>
      <c r="B36" s="25">
        <v>40334</v>
      </c>
      <c r="C36" s="128" t="s">
        <v>2</v>
      </c>
      <c r="D36" s="12" t="s">
        <v>0</v>
      </c>
      <c r="E36" s="12" t="s">
        <v>65</v>
      </c>
      <c r="F36" s="85">
        <v>0</v>
      </c>
      <c r="G36" s="567">
        <v>0</v>
      </c>
      <c r="H36" s="567">
        <v>0</v>
      </c>
      <c r="I36" s="110" t="s">
        <v>63</v>
      </c>
    </row>
    <row r="37" spans="1:256" s="86" customFormat="1" ht="15" customHeight="1">
      <c r="A37" s="41" t="s">
        <v>216</v>
      </c>
      <c r="B37" s="25">
        <v>40496</v>
      </c>
      <c r="C37" s="128" t="s">
        <v>2</v>
      </c>
      <c r="D37" s="12" t="s">
        <v>0</v>
      </c>
      <c r="E37" s="12" t="s">
        <v>65</v>
      </c>
      <c r="F37" s="85">
        <v>0</v>
      </c>
      <c r="G37" s="567"/>
      <c r="H37" s="567"/>
      <c r="I37" s="110" t="s">
        <v>63</v>
      </c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86" customFormat="1" ht="15" customHeight="1">
      <c r="A38" s="140" t="s">
        <v>290</v>
      </c>
      <c r="B38" s="151">
        <v>40435</v>
      </c>
      <c r="C38" s="142" t="s">
        <v>292</v>
      </c>
      <c r="D38" s="91" t="s">
        <v>0</v>
      </c>
      <c r="E38" s="12" t="s">
        <v>65</v>
      </c>
      <c r="F38" s="85">
        <v>0</v>
      </c>
      <c r="G38" s="59">
        <v>0</v>
      </c>
      <c r="H38" s="59">
        <v>0</v>
      </c>
      <c r="I38" s="110" t="s">
        <v>63</v>
      </c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86" customFormat="1" ht="15" customHeight="1">
      <c r="A39" s="140" t="s">
        <v>299</v>
      </c>
      <c r="B39" s="151">
        <v>40447</v>
      </c>
      <c r="C39" s="142" t="s">
        <v>288</v>
      </c>
      <c r="D39" s="155" t="s">
        <v>0</v>
      </c>
      <c r="E39" s="12" t="s">
        <v>65</v>
      </c>
      <c r="F39" s="85">
        <v>0</v>
      </c>
      <c r="G39" s="59">
        <v>0</v>
      </c>
      <c r="H39" s="59">
        <v>0</v>
      </c>
      <c r="I39" s="110" t="s">
        <v>63</v>
      </c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86" customFormat="1" ht="15" customHeight="1">
      <c r="A40" s="140" t="s">
        <v>305</v>
      </c>
      <c r="B40" s="151">
        <v>40459</v>
      </c>
      <c r="C40" s="142" t="s">
        <v>288</v>
      </c>
      <c r="D40" s="155" t="s">
        <v>0</v>
      </c>
      <c r="E40" s="12" t="s">
        <v>65</v>
      </c>
      <c r="F40" s="85">
        <v>0</v>
      </c>
      <c r="G40" s="59">
        <v>0</v>
      </c>
      <c r="H40" s="59">
        <v>0</v>
      </c>
      <c r="I40" s="110" t="s">
        <v>63</v>
      </c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86" customFormat="1" ht="15" customHeight="1">
      <c r="A41" s="34" t="s">
        <v>247</v>
      </c>
      <c r="B41" s="25">
        <v>40292</v>
      </c>
      <c r="C41" s="128" t="s">
        <v>137</v>
      </c>
      <c r="D41" s="91" t="s">
        <v>0</v>
      </c>
      <c r="E41" s="12" t="s">
        <v>65</v>
      </c>
      <c r="F41" s="85">
        <v>0</v>
      </c>
      <c r="G41" s="59">
        <v>0</v>
      </c>
      <c r="H41" s="59">
        <v>0</v>
      </c>
      <c r="I41" s="110" t="s">
        <v>63</v>
      </c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86" customFormat="1" ht="15" customHeight="1">
      <c r="A42" s="66" t="s">
        <v>264</v>
      </c>
      <c r="B42" s="25">
        <v>40329</v>
      </c>
      <c r="C42" s="143" t="s">
        <v>276</v>
      </c>
      <c r="D42" s="91" t="s">
        <v>0</v>
      </c>
      <c r="E42" s="12" t="s">
        <v>65</v>
      </c>
      <c r="F42" s="85">
        <v>0</v>
      </c>
      <c r="G42" s="567">
        <v>0</v>
      </c>
      <c r="H42" s="567">
        <v>0</v>
      </c>
      <c r="I42" s="110" t="s">
        <v>63</v>
      </c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86" customFormat="1" ht="15" customHeight="1">
      <c r="A43" s="54" t="s">
        <v>264</v>
      </c>
      <c r="B43" s="68">
        <v>40383</v>
      </c>
      <c r="C43" s="146" t="s">
        <v>276</v>
      </c>
      <c r="D43" s="91" t="s">
        <v>0</v>
      </c>
      <c r="E43" s="12" t="s">
        <v>65</v>
      </c>
      <c r="F43" s="85">
        <v>0</v>
      </c>
      <c r="G43" s="567"/>
      <c r="H43" s="567"/>
      <c r="I43" s="110" t="s">
        <v>63</v>
      </c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86" customFormat="1" ht="15" customHeight="1">
      <c r="A44" s="144" t="s">
        <v>300</v>
      </c>
      <c r="B44" s="151">
        <v>40444</v>
      </c>
      <c r="C44" s="142" t="s">
        <v>288</v>
      </c>
      <c r="D44" s="91" t="s">
        <v>0</v>
      </c>
      <c r="E44" s="12" t="s">
        <v>65</v>
      </c>
      <c r="F44" s="85">
        <v>0</v>
      </c>
      <c r="G44" s="63">
        <v>0</v>
      </c>
      <c r="H44" s="63">
        <v>0</v>
      </c>
      <c r="I44" s="110" t="s">
        <v>63</v>
      </c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9" ht="15" customHeight="1">
      <c r="A45" s="140" t="s">
        <v>319</v>
      </c>
      <c r="B45" s="151">
        <v>40486</v>
      </c>
      <c r="C45" s="142" t="s">
        <v>320</v>
      </c>
      <c r="D45" s="184" t="s">
        <v>0</v>
      </c>
      <c r="E45" s="12" t="s">
        <v>65</v>
      </c>
      <c r="F45" s="85">
        <v>0</v>
      </c>
      <c r="G45" s="63">
        <v>0</v>
      </c>
      <c r="H45" s="63">
        <v>0</v>
      </c>
      <c r="I45" s="110" t="s">
        <v>63</v>
      </c>
    </row>
    <row r="46" spans="1:9" ht="15" customHeight="1">
      <c r="A46" s="34" t="s">
        <v>139</v>
      </c>
      <c r="B46" s="25">
        <v>40248</v>
      </c>
      <c r="C46" s="119" t="s">
        <v>27</v>
      </c>
      <c r="D46" s="13" t="s">
        <v>0</v>
      </c>
      <c r="E46" s="12" t="s">
        <v>65</v>
      </c>
      <c r="F46" s="12">
        <v>0</v>
      </c>
      <c r="G46" s="63">
        <v>0</v>
      </c>
      <c r="H46" s="63">
        <v>0</v>
      </c>
      <c r="I46" s="110" t="s">
        <v>63</v>
      </c>
    </row>
    <row r="47" spans="1:9" ht="15" customHeight="1">
      <c r="A47" s="33" t="s">
        <v>31</v>
      </c>
      <c r="B47" s="68">
        <v>40215</v>
      </c>
      <c r="C47" s="120" t="s">
        <v>27</v>
      </c>
      <c r="D47" s="50" t="s">
        <v>0</v>
      </c>
      <c r="E47" s="26" t="s">
        <v>65</v>
      </c>
      <c r="F47" s="27">
        <v>0</v>
      </c>
      <c r="G47" s="567">
        <v>0</v>
      </c>
      <c r="H47" s="567">
        <v>0</v>
      </c>
      <c r="I47" s="112" t="s">
        <v>63</v>
      </c>
    </row>
    <row r="48" spans="1:9" ht="15" customHeight="1">
      <c r="A48" s="24" t="s">
        <v>31</v>
      </c>
      <c r="B48" s="68">
        <v>40255</v>
      </c>
      <c r="C48" s="120" t="s">
        <v>27</v>
      </c>
      <c r="D48" s="50" t="s">
        <v>0</v>
      </c>
      <c r="E48" s="26" t="s">
        <v>65</v>
      </c>
      <c r="F48" s="27">
        <v>0</v>
      </c>
      <c r="G48" s="567"/>
      <c r="H48" s="567"/>
      <c r="I48" s="112" t="s">
        <v>63</v>
      </c>
    </row>
    <row r="49" spans="1:9" ht="15" customHeight="1">
      <c r="A49" s="24" t="s">
        <v>31</v>
      </c>
      <c r="B49" s="25">
        <v>40297</v>
      </c>
      <c r="C49" s="119" t="s">
        <v>27</v>
      </c>
      <c r="D49" s="50" t="s">
        <v>0</v>
      </c>
      <c r="E49" s="26" t="s">
        <v>65</v>
      </c>
      <c r="F49" s="27">
        <v>0</v>
      </c>
      <c r="G49" s="567"/>
      <c r="H49" s="567"/>
      <c r="I49" s="112" t="s">
        <v>63</v>
      </c>
    </row>
    <row r="50" spans="1:9" ht="15" customHeight="1">
      <c r="A50" s="24" t="s">
        <v>31</v>
      </c>
      <c r="B50" s="25">
        <v>40339</v>
      </c>
      <c r="C50" s="119" t="s">
        <v>27</v>
      </c>
      <c r="D50" s="50" t="s">
        <v>0</v>
      </c>
      <c r="E50" s="26" t="s">
        <v>65</v>
      </c>
      <c r="F50" s="27">
        <v>0</v>
      </c>
      <c r="G50" s="567"/>
      <c r="H50" s="567"/>
      <c r="I50" s="112" t="s">
        <v>63</v>
      </c>
    </row>
    <row r="51" spans="1:9" ht="15" customHeight="1">
      <c r="A51" s="24" t="s">
        <v>31</v>
      </c>
      <c r="B51" s="25">
        <v>40381</v>
      </c>
      <c r="C51" s="119" t="s">
        <v>27</v>
      </c>
      <c r="D51" s="50" t="s">
        <v>0</v>
      </c>
      <c r="E51" s="26" t="s">
        <v>65</v>
      </c>
      <c r="F51" s="27">
        <v>0</v>
      </c>
      <c r="G51" s="567"/>
      <c r="H51" s="567"/>
      <c r="I51" s="112" t="s">
        <v>63</v>
      </c>
    </row>
    <row r="52" spans="1:9" ht="15" customHeight="1">
      <c r="A52" s="24" t="s">
        <v>31</v>
      </c>
      <c r="B52" s="151">
        <v>40423</v>
      </c>
      <c r="C52" s="152" t="s">
        <v>27</v>
      </c>
      <c r="D52" s="50" t="s">
        <v>0</v>
      </c>
      <c r="E52" s="26" t="s">
        <v>65</v>
      </c>
      <c r="F52" s="27">
        <v>0</v>
      </c>
      <c r="G52" s="567"/>
      <c r="H52" s="567"/>
      <c r="I52" s="112" t="s">
        <v>63</v>
      </c>
    </row>
    <row r="53" spans="1:9" ht="15" customHeight="1">
      <c r="A53" s="48" t="s">
        <v>31</v>
      </c>
      <c r="B53" s="151">
        <v>40465</v>
      </c>
      <c r="C53" s="152" t="s">
        <v>27</v>
      </c>
      <c r="D53" s="50" t="s">
        <v>0</v>
      </c>
      <c r="E53" s="26" t="s">
        <v>65</v>
      </c>
      <c r="F53" s="27">
        <v>0</v>
      </c>
      <c r="G53" s="567"/>
      <c r="H53" s="567"/>
      <c r="I53" s="112" t="s">
        <v>63</v>
      </c>
    </row>
    <row r="54" spans="1:9" ht="15" customHeight="1">
      <c r="A54" s="33" t="s">
        <v>34</v>
      </c>
      <c r="B54" s="25">
        <v>40185</v>
      </c>
      <c r="C54" s="119" t="s">
        <v>27</v>
      </c>
      <c r="D54" s="50" t="s">
        <v>0</v>
      </c>
      <c r="E54" s="26" t="s">
        <v>65</v>
      </c>
      <c r="F54" s="27">
        <v>0</v>
      </c>
      <c r="G54" s="567">
        <f>0/9</f>
        <v>0</v>
      </c>
      <c r="H54" s="568">
        <f>1/9</f>
        <v>0.1111111111111111</v>
      </c>
      <c r="I54" s="110" t="s">
        <v>63</v>
      </c>
    </row>
    <row r="55" spans="1:9" ht="15" customHeight="1">
      <c r="A55" s="214" t="s">
        <v>34</v>
      </c>
      <c r="B55" s="331">
        <v>40227</v>
      </c>
      <c r="C55" s="356" t="s">
        <v>27</v>
      </c>
      <c r="D55" s="305" t="s">
        <v>47</v>
      </c>
      <c r="E55" s="305" t="s">
        <v>270</v>
      </c>
      <c r="F55" s="306">
        <v>1</v>
      </c>
      <c r="G55" s="567"/>
      <c r="H55" s="568"/>
      <c r="I55" s="307" t="s">
        <v>361</v>
      </c>
    </row>
    <row r="56" spans="1:9" ht="15" customHeight="1">
      <c r="A56" s="24" t="s">
        <v>34</v>
      </c>
      <c r="B56" s="25">
        <v>40270</v>
      </c>
      <c r="C56" s="119" t="s">
        <v>27</v>
      </c>
      <c r="D56" s="50" t="s">
        <v>0</v>
      </c>
      <c r="E56" s="26" t="s">
        <v>65</v>
      </c>
      <c r="F56" s="31">
        <v>0</v>
      </c>
      <c r="G56" s="567"/>
      <c r="H56" s="568"/>
      <c r="I56" s="113" t="s">
        <v>63</v>
      </c>
    </row>
    <row r="57" spans="1:9" ht="15" customHeight="1">
      <c r="A57" s="24" t="s">
        <v>34</v>
      </c>
      <c r="B57" s="68">
        <v>40311</v>
      </c>
      <c r="C57" s="120" t="s">
        <v>27</v>
      </c>
      <c r="D57" s="80" t="s">
        <v>0</v>
      </c>
      <c r="E57" s="26" t="s">
        <v>65</v>
      </c>
      <c r="F57" s="31">
        <v>0</v>
      </c>
      <c r="G57" s="567"/>
      <c r="H57" s="568"/>
      <c r="I57" s="113" t="s">
        <v>63</v>
      </c>
    </row>
    <row r="58" spans="1:9" ht="15" customHeight="1">
      <c r="A58" s="24" t="s">
        <v>34</v>
      </c>
      <c r="B58" s="25">
        <v>40354</v>
      </c>
      <c r="C58" s="119" t="s">
        <v>27</v>
      </c>
      <c r="D58" s="80" t="s">
        <v>0</v>
      </c>
      <c r="E58" s="26" t="s">
        <v>65</v>
      </c>
      <c r="F58" s="31">
        <v>0</v>
      </c>
      <c r="G58" s="567"/>
      <c r="H58" s="568"/>
      <c r="I58" s="113" t="s">
        <v>63</v>
      </c>
    </row>
    <row r="59" spans="1:9" ht="15" customHeight="1">
      <c r="A59" s="24" t="s">
        <v>34</v>
      </c>
      <c r="B59" s="25">
        <v>40395</v>
      </c>
      <c r="C59" s="119" t="s">
        <v>27</v>
      </c>
      <c r="D59" s="80" t="s">
        <v>0</v>
      </c>
      <c r="E59" s="26" t="s">
        <v>65</v>
      </c>
      <c r="F59" s="31">
        <v>0</v>
      </c>
      <c r="G59" s="567"/>
      <c r="H59" s="568"/>
      <c r="I59" s="113" t="s">
        <v>63</v>
      </c>
    </row>
    <row r="60" spans="1:9" ht="15" customHeight="1">
      <c r="A60" s="24" t="s">
        <v>34</v>
      </c>
      <c r="B60" s="25">
        <v>40437</v>
      </c>
      <c r="C60" s="119" t="s">
        <v>27</v>
      </c>
      <c r="D60" s="80" t="s">
        <v>0</v>
      </c>
      <c r="E60" s="26" t="s">
        <v>65</v>
      </c>
      <c r="F60" s="31">
        <v>0</v>
      </c>
      <c r="G60" s="567"/>
      <c r="H60" s="568"/>
      <c r="I60" s="113" t="s">
        <v>63</v>
      </c>
    </row>
    <row r="61" spans="1:9" ht="15" customHeight="1">
      <c r="A61" s="24" t="s">
        <v>34</v>
      </c>
      <c r="B61" s="25">
        <v>40481</v>
      </c>
      <c r="C61" s="119" t="s">
        <v>27</v>
      </c>
      <c r="D61" s="80" t="s">
        <v>0</v>
      </c>
      <c r="E61" s="26" t="s">
        <v>65</v>
      </c>
      <c r="F61" s="31">
        <v>0</v>
      </c>
      <c r="G61" s="567"/>
      <c r="H61" s="568"/>
      <c r="I61" s="113" t="s">
        <v>63</v>
      </c>
    </row>
    <row r="62" spans="1:9" ht="15" customHeight="1">
      <c r="A62" s="48" t="s">
        <v>34</v>
      </c>
      <c r="B62" s="68">
        <v>40522</v>
      </c>
      <c r="C62" s="120" t="s">
        <v>27</v>
      </c>
      <c r="D62" s="80" t="s">
        <v>0</v>
      </c>
      <c r="E62" s="26" t="s">
        <v>65</v>
      </c>
      <c r="F62" s="31">
        <v>0</v>
      </c>
      <c r="G62" s="567"/>
      <c r="H62" s="568"/>
      <c r="I62" s="113" t="s">
        <v>63</v>
      </c>
    </row>
    <row r="63" spans="1:9" ht="15" customHeight="1">
      <c r="A63" s="53" t="s">
        <v>41</v>
      </c>
      <c r="B63" s="67">
        <v>40209</v>
      </c>
      <c r="C63" s="124" t="s">
        <v>27</v>
      </c>
      <c r="D63" s="13" t="s">
        <v>0</v>
      </c>
      <c r="E63" s="12" t="s">
        <v>65</v>
      </c>
      <c r="F63" s="4">
        <v>0</v>
      </c>
      <c r="G63" s="567">
        <v>0</v>
      </c>
      <c r="H63" s="567">
        <v>0</v>
      </c>
      <c r="I63" s="113" t="s">
        <v>63</v>
      </c>
    </row>
    <row r="64" spans="1:9" ht="15" customHeight="1">
      <c r="A64" s="38" t="s">
        <v>41</v>
      </c>
      <c r="B64" s="67">
        <v>40248</v>
      </c>
      <c r="C64" s="119" t="s">
        <v>27</v>
      </c>
      <c r="D64" s="13" t="s">
        <v>0</v>
      </c>
      <c r="E64" s="12" t="s">
        <v>65</v>
      </c>
      <c r="F64" s="4">
        <v>0</v>
      </c>
      <c r="G64" s="567"/>
      <c r="H64" s="567"/>
      <c r="I64" s="113" t="s">
        <v>63</v>
      </c>
    </row>
    <row r="65" spans="1:9" ht="15" customHeight="1">
      <c r="A65" s="38" t="s">
        <v>41</v>
      </c>
      <c r="B65" s="67">
        <v>40290</v>
      </c>
      <c r="C65" s="119" t="s">
        <v>27</v>
      </c>
      <c r="D65" s="13" t="s">
        <v>0</v>
      </c>
      <c r="E65" s="12" t="s">
        <v>65</v>
      </c>
      <c r="F65" s="4">
        <v>0</v>
      </c>
      <c r="G65" s="567"/>
      <c r="H65" s="567"/>
      <c r="I65" s="113" t="s">
        <v>63</v>
      </c>
    </row>
    <row r="66" spans="1:9" ht="15" customHeight="1">
      <c r="A66" s="38" t="s">
        <v>41</v>
      </c>
      <c r="B66" s="67">
        <v>40332</v>
      </c>
      <c r="C66" s="119" t="s">
        <v>27</v>
      </c>
      <c r="D66" s="13" t="s">
        <v>0</v>
      </c>
      <c r="E66" s="12" t="s">
        <v>65</v>
      </c>
      <c r="F66" s="4">
        <v>0</v>
      </c>
      <c r="G66" s="567"/>
      <c r="H66" s="567"/>
      <c r="I66" s="113" t="s">
        <v>63</v>
      </c>
    </row>
    <row r="67" spans="1:9" ht="15" customHeight="1">
      <c r="A67" s="38" t="s">
        <v>41</v>
      </c>
      <c r="B67" s="67">
        <v>40375</v>
      </c>
      <c r="C67" s="119" t="s">
        <v>27</v>
      </c>
      <c r="D67" s="13" t="s">
        <v>0</v>
      </c>
      <c r="E67" s="12" t="s">
        <v>65</v>
      </c>
      <c r="F67" s="4">
        <v>0</v>
      </c>
      <c r="G67" s="567"/>
      <c r="H67" s="567"/>
      <c r="I67" s="113" t="s">
        <v>63</v>
      </c>
    </row>
    <row r="68" spans="1:9" ht="15" customHeight="1">
      <c r="A68" s="38" t="s">
        <v>41</v>
      </c>
      <c r="B68" s="67">
        <v>40418</v>
      </c>
      <c r="C68" s="119" t="s">
        <v>27</v>
      </c>
      <c r="D68" s="13" t="s">
        <v>0</v>
      </c>
      <c r="E68" s="12" t="s">
        <v>65</v>
      </c>
      <c r="F68" s="4">
        <v>0</v>
      </c>
      <c r="G68" s="567"/>
      <c r="H68" s="567"/>
      <c r="I68" s="113" t="s">
        <v>63</v>
      </c>
    </row>
    <row r="69" spans="1:9" ht="15" customHeight="1">
      <c r="A69" s="38" t="s">
        <v>41</v>
      </c>
      <c r="B69" s="67">
        <v>40461</v>
      </c>
      <c r="C69" s="119" t="s">
        <v>27</v>
      </c>
      <c r="D69" s="13" t="s">
        <v>0</v>
      </c>
      <c r="E69" s="12" t="s">
        <v>65</v>
      </c>
      <c r="F69" s="4">
        <v>0</v>
      </c>
      <c r="G69" s="567"/>
      <c r="H69" s="567"/>
      <c r="I69" s="113" t="s">
        <v>63</v>
      </c>
    </row>
    <row r="70" spans="1:9" ht="15" customHeight="1">
      <c r="A70" s="54" t="s">
        <v>41</v>
      </c>
      <c r="B70" s="67">
        <v>40504</v>
      </c>
      <c r="C70" s="119" t="s">
        <v>27</v>
      </c>
      <c r="D70" s="13" t="s">
        <v>0</v>
      </c>
      <c r="E70" s="12" t="s">
        <v>65</v>
      </c>
      <c r="F70" s="4">
        <v>0</v>
      </c>
      <c r="G70" s="567"/>
      <c r="H70" s="567"/>
      <c r="I70" s="113" t="s">
        <v>63</v>
      </c>
    </row>
    <row r="71" spans="1:9" ht="15" customHeight="1">
      <c r="A71" s="37" t="s">
        <v>64</v>
      </c>
      <c r="B71" s="25">
        <v>40192</v>
      </c>
      <c r="C71" s="119" t="s">
        <v>27</v>
      </c>
      <c r="D71" s="50" t="s">
        <v>0</v>
      </c>
      <c r="E71" s="12" t="s">
        <v>65</v>
      </c>
      <c r="F71" s="4">
        <v>0</v>
      </c>
      <c r="G71" s="567">
        <v>0</v>
      </c>
      <c r="H71" s="567">
        <v>0</v>
      </c>
      <c r="I71" s="113" t="s">
        <v>63</v>
      </c>
    </row>
    <row r="72" spans="1:9" ht="15" customHeight="1">
      <c r="A72" s="35" t="s">
        <v>64</v>
      </c>
      <c r="B72" s="25">
        <v>40235</v>
      </c>
      <c r="C72" s="119" t="s">
        <v>27</v>
      </c>
      <c r="D72" s="50" t="s">
        <v>0</v>
      </c>
      <c r="E72" s="12" t="s">
        <v>65</v>
      </c>
      <c r="F72" s="3">
        <v>0</v>
      </c>
      <c r="G72" s="567"/>
      <c r="H72" s="567"/>
      <c r="I72" s="110" t="s">
        <v>63</v>
      </c>
    </row>
    <row r="73" spans="1:9" ht="15" customHeight="1">
      <c r="A73" s="35" t="s">
        <v>64</v>
      </c>
      <c r="B73" s="25">
        <v>40276</v>
      </c>
      <c r="C73" s="119" t="s">
        <v>27</v>
      </c>
      <c r="D73" s="50" t="s">
        <v>0</v>
      </c>
      <c r="E73" s="12" t="s">
        <v>65</v>
      </c>
      <c r="F73" s="4">
        <v>0</v>
      </c>
      <c r="G73" s="567"/>
      <c r="H73" s="567"/>
      <c r="I73" s="110" t="s">
        <v>63</v>
      </c>
    </row>
    <row r="74" spans="1:9" ht="15" customHeight="1">
      <c r="A74" s="35" t="s">
        <v>64</v>
      </c>
      <c r="B74" s="25">
        <v>40318</v>
      </c>
      <c r="C74" s="119" t="s">
        <v>27</v>
      </c>
      <c r="D74" s="50" t="s">
        <v>0</v>
      </c>
      <c r="E74" s="12" t="s">
        <v>65</v>
      </c>
      <c r="F74" s="4">
        <v>0</v>
      </c>
      <c r="G74" s="567"/>
      <c r="H74" s="567"/>
      <c r="I74" s="110" t="s">
        <v>63</v>
      </c>
    </row>
    <row r="75" spans="1:9" ht="15" customHeight="1">
      <c r="A75" s="35" t="s">
        <v>64</v>
      </c>
      <c r="B75" s="25">
        <v>40362</v>
      </c>
      <c r="C75" s="119" t="s">
        <v>27</v>
      </c>
      <c r="D75" s="50" t="s">
        <v>0</v>
      </c>
      <c r="E75" s="12" t="s">
        <v>65</v>
      </c>
      <c r="F75" s="4">
        <v>0</v>
      </c>
      <c r="G75" s="567"/>
      <c r="H75" s="567"/>
      <c r="I75" s="110" t="s">
        <v>63</v>
      </c>
    </row>
    <row r="76" spans="1:256" s="43" customFormat="1" ht="15" customHeight="1">
      <c r="A76" s="35" t="s">
        <v>64</v>
      </c>
      <c r="B76" s="25">
        <v>40402</v>
      </c>
      <c r="C76" s="124" t="s">
        <v>27</v>
      </c>
      <c r="D76" s="26" t="s">
        <v>0</v>
      </c>
      <c r="E76" s="12" t="s">
        <v>65</v>
      </c>
      <c r="F76" s="3">
        <v>0</v>
      </c>
      <c r="G76" s="567"/>
      <c r="H76" s="567"/>
      <c r="I76" s="110" t="s">
        <v>63</v>
      </c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43" customFormat="1" ht="15" customHeight="1">
      <c r="A77" s="35" t="s">
        <v>64</v>
      </c>
      <c r="B77" s="151">
        <v>40445</v>
      </c>
      <c r="C77" s="153" t="s">
        <v>27</v>
      </c>
      <c r="D77" s="26" t="s">
        <v>0</v>
      </c>
      <c r="E77" s="12" t="s">
        <v>65</v>
      </c>
      <c r="F77" s="3">
        <v>0</v>
      </c>
      <c r="G77" s="567"/>
      <c r="H77" s="567"/>
      <c r="I77" s="110" t="s">
        <v>63</v>
      </c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9" ht="15" customHeight="1">
      <c r="A78" s="35" t="s">
        <v>64</v>
      </c>
      <c r="B78" s="151">
        <v>40488</v>
      </c>
      <c r="C78" s="152" t="s">
        <v>27</v>
      </c>
      <c r="D78" s="50" t="s">
        <v>0</v>
      </c>
      <c r="E78" s="12" t="s">
        <v>65</v>
      </c>
      <c r="F78" s="4">
        <v>0</v>
      </c>
      <c r="G78" s="567"/>
      <c r="H78" s="567"/>
      <c r="I78" s="110" t="s">
        <v>63</v>
      </c>
    </row>
    <row r="79" spans="1:9" ht="15" customHeight="1">
      <c r="A79" s="150" t="s">
        <v>64</v>
      </c>
      <c r="B79" s="151">
        <v>40531</v>
      </c>
      <c r="C79" s="152" t="s">
        <v>27</v>
      </c>
      <c r="D79" s="50" t="s">
        <v>0</v>
      </c>
      <c r="E79" s="12" t="s">
        <v>65</v>
      </c>
      <c r="F79" s="4">
        <v>0</v>
      </c>
      <c r="G79" s="567"/>
      <c r="H79" s="567"/>
      <c r="I79" s="110" t="s">
        <v>63</v>
      </c>
    </row>
    <row r="80" spans="1:9" ht="15" customHeight="1">
      <c r="A80" s="140" t="s">
        <v>339</v>
      </c>
      <c r="B80" s="151">
        <v>40525</v>
      </c>
      <c r="C80" s="142" t="s">
        <v>27</v>
      </c>
      <c r="D80" s="184" t="s">
        <v>0</v>
      </c>
      <c r="E80" s="12" t="s">
        <v>65</v>
      </c>
      <c r="F80" s="85">
        <v>0</v>
      </c>
      <c r="G80" s="59">
        <v>0</v>
      </c>
      <c r="H80" s="59">
        <v>0</v>
      </c>
      <c r="I80" s="110" t="s">
        <v>63</v>
      </c>
    </row>
    <row r="81" spans="1:9" ht="15" customHeight="1">
      <c r="A81" s="140" t="s">
        <v>291</v>
      </c>
      <c r="B81" s="151">
        <v>40435</v>
      </c>
      <c r="C81" s="142" t="s">
        <v>288</v>
      </c>
      <c r="D81" s="80" t="s">
        <v>0</v>
      </c>
      <c r="E81" s="12" t="s">
        <v>65</v>
      </c>
      <c r="F81" s="85">
        <v>0</v>
      </c>
      <c r="G81" s="59">
        <v>0</v>
      </c>
      <c r="H81" s="59">
        <v>0</v>
      </c>
      <c r="I81" s="110" t="s">
        <v>63</v>
      </c>
    </row>
    <row r="82" spans="1:9" ht="15" customHeight="1">
      <c r="A82" s="140" t="s">
        <v>284</v>
      </c>
      <c r="B82" s="151">
        <v>40405</v>
      </c>
      <c r="C82" s="142" t="s">
        <v>226</v>
      </c>
      <c r="D82" s="80" t="s">
        <v>0</v>
      </c>
      <c r="E82" s="12" t="s">
        <v>65</v>
      </c>
      <c r="F82" s="85">
        <v>0</v>
      </c>
      <c r="G82" s="59">
        <v>0</v>
      </c>
      <c r="H82" s="59">
        <v>0</v>
      </c>
      <c r="I82" s="110" t="s">
        <v>63</v>
      </c>
    </row>
    <row r="83" spans="1:9" ht="15" customHeight="1">
      <c r="A83" s="11" t="s">
        <v>224</v>
      </c>
      <c r="B83" s="68">
        <v>40208</v>
      </c>
      <c r="C83" s="127" t="s">
        <v>2</v>
      </c>
      <c r="D83" s="80" t="s">
        <v>0</v>
      </c>
      <c r="E83" s="12" t="s">
        <v>65</v>
      </c>
      <c r="F83" s="85">
        <v>0</v>
      </c>
      <c r="G83" s="59">
        <v>0</v>
      </c>
      <c r="H83" s="59">
        <v>0</v>
      </c>
      <c r="I83" s="110" t="s">
        <v>63</v>
      </c>
    </row>
    <row r="84" spans="1:9" ht="15" customHeight="1">
      <c r="A84" s="34" t="s">
        <v>232</v>
      </c>
      <c r="B84" s="25">
        <v>40233</v>
      </c>
      <c r="C84" s="128" t="s">
        <v>226</v>
      </c>
      <c r="D84" s="80" t="s">
        <v>0</v>
      </c>
      <c r="E84" s="12" t="s">
        <v>65</v>
      </c>
      <c r="F84" s="85">
        <v>0</v>
      </c>
      <c r="G84" s="59">
        <v>0</v>
      </c>
      <c r="H84" s="59">
        <v>0</v>
      </c>
      <c r="I84" s="110" t="s">
        <v>63</v>
      </c>
    </row>
    <row r="85" spans="1:9" ht="15" customHeight="1">
      <c r="A85" s="140" t="s">
        <v>323</v>
      </c>
      <c r="B85" s="151">
        <v>40494</v>
      </c>
      <c r="C85" s="142" t="s">
        <v>288</v>
      </c>
      <c r="D85" s="184" t="s">
        <v>0</v>
      </c>
      <c r="E85" s="155" t="s">
        <v>65</v>
      </c>
      <c r="F85" s="186">
        <v>0</v>
      </c>
      <c r="G85" s="158">
        <v>0</v>
      </c>
      <c r="H85" s="158">
        <v>0</v>
      </c>
      <c r="I85" s="159" t="s">
        <v>63</v>
      </c>
    </row>
    <row r="86" spans="1:9" ht="15" customHeight="1">
      <c r="A86" s="140" t="s">
        <v>309</v>
      </c>
      <c r="B86" s="151">
        <v>40470</v>
      </c>
      <c r="C86" s="142" t="s">
        <v>288</v>
      </c>
      <c r="D86" s="184" t="s">
        <v>0</v>
      </c>
      <c r="E86" s="12" t="s">
        <v>65</v>
      </c>
      <c r="F86" s="85">
        <v>0</v>
      </c>
      <c r="G86" s="59">
        <v>0</v>
      </c>
      <c r="H86" s="59">
        <v>0</v>
      </c>
      <c r="I86" s="110" t="s">
        <v>63</v>
      </c>
    </row>
    <row r="87" spans="1:9" ht="15" customHeight="1">
      <c r="A87" s="34" t="s">
        <v>164</v>
      </c>
      <c r="B87" s="25">
        <v>40211</v>
      </c>
      <c r="C87" s="119" t="s">
        <v>2</v>
      </c>
      <c r="D87" s="13" t="s">
        <v>0</v>
      </c>
      <c r="E87" s="12" t="s">
        <v>65</v>
      </c>
      <c r="F87" s="85">
        <v>0</v>
      </c>
      <c r="G87" s="189">
        <v>0</v>
      </c>
      <c r="H87" s="189">
        <v>0</v>
      </c>
      <c r="I87" s="110" t="s">
        <v>63</v>
      </c>
    </row>
    <row r="88" spans="1:9" ht="15" customHeight="1">
      <c r="A88" s="140" t="s">
        <v>326</v>
      </c>
      <c r="B88" s="151">
        <v>40500</v>
      </c>
      <c r="C88" s="142" t="s">
        <v>327</v>
      </c>
      <c r="D88" s="184" t="s">
        <v>0</v>
      </c>
      <c r="E88" s="12" t="s">
        <v>65</v>
      </c>
      <c r="F88" s="85">
        <v>0</v>
      </c>
      <c r="G88" s="59">
        <v>0</v>
      </c>
      <c r="H88" s="59">
        <v>0</v>
      </c>
      <c r="I88" s="110" t="s">
        <v>63</v>
      </c>
    </row>
    <row r="89" spans="1:9" ht="15" customHeight="1">
      <c r="A89" s="11" t="s">
        <v>201</v>
      </c>
      <c r="B89" s="68">
        <v>40343</v>
      </c>
      <c r="C89" s="127" t="s">
        <v>2</v>
      </c>
      <c r="D89" s="13" t="s">
        <v>0</v>
      </c>
      <c r="E89" s="12" t="s">
        <v>65</v>
      </c>
      <c r="F89" s="85">
        <v>0</v>
      </c>
      <c r="G89" s="189">
        <v>0</v>
      </c>
      <c r="H89" s="189">
        <v>0</v>
      </c>
      <c r="I89" s="110" t="s">
        <v>63</v>
      </c>
    </row>
    <row r="90" spans="1:9" ht="15" customHeight="1">
      <c r="A90" s="11" t="s">
        <v>228</v>
      </c>
      <c r="B90" s="68">
        <v>40215</v>
      </c>
      <c r="C90" s="120" t="s">
        <v>255</v>
      </c>
      <c r="D90" s="80" t="s">
        <v>0</v>
      </c>
      <c r="E90" s="12" t="s">
        <v>65</v>
      </c>
      <c r="F90" s="85">
        <v>0</v>
      </c>
      <c r="G90" s="59">
        <v>0</v>
      </c>
      <c r="H90" s="59">
        <v>0</v>
      </c>
      <c r="I90" s="110" t="s">
        <v>63</v>
      </c>
    </row>
    <row r="91" spans="1:9" ht="15" customHeight="1">
      <c r="A91" s="55" t="s">
        <v>197</v>
      </c>
      <c r="B91" s="25">
        <v>40188</v>
      </c>
      <c r="C91" s="128" t="s">
        <v>2</v>
      </c>
      <c r="D91" s="13" t="s">
        <v>0</v>
      </c>
      <c r="E91" s="12" t="s">
        <v>65</v>
      </c>
      <c r="F91" s="85">
        <v>0</v>
      </c>
      <c r="G91" s="546">
        <v>0</v>
      </c>
      <c r="H91" s="546">
        <v>0</v>
      </c>
      <c r="I91" s="110" t="s">
        <v>63</v>
      </c>
    </row>
    <row r="92" spans="1:256" s="43" customFormat="1" ht="15" customHeight="1">
      <c r="A92" s="41" t="s">
        <v>197</v>
      </c>
      <c r="B92" s="25">
        <v>40260</v>
      </c>
      <c r="C92" s="133" t="s">
        <v>2</v>
      </c>
      <c r="D92" s="12" t="s">
        <v>0</v>
      </c>
      <c r="E92" s="12" t="s">
        <v>65</v>
      </c>
      <c r="F92" s="12">
        <v>0</v>
      </c>
      <c r="G92" s="547"/>
      <c r="H92" s="547"/>
      <c r="I92" s="110" t="s">
        <v>63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43" customFormat="1" ht="15" customHeight="1">
      <c r="A93" s="144" t="s">
        <v>308</v>
      </c>
      <c r="B93" s="151">
        <v>40468</v>
      </c>
      <c r="C93" s="142" t="s">
        <v>303</v>
      </c>
      <c r="D93" s="155" t="s">
        <v>0</v>
      </c>
      <c r="E93" s="12" t="s">
        <v>65</v>
      </c>
      <c r="F93" s="12">
        <v>0</v>
      </c>
      <c r="G93" s="63">
        <v>0</v>
      </c>
      <c r="H93" s="63">
        <v>0</v>
      </c>
      <c r="I93" s="110" t="s">
        <v>63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43" customFormat="1" ht="15" customHeight="1">
      <c r="A94" s="144" t="s">
        <v>330</v>
      </c>
      <c r="B94" s="151">
        <v>40510</v>
      </c>
      <c r="C94" s="142" t="s">
        <v>226</v>
      </c>
      <c r="D94" s="155" t="s">
        <v>0</v>
      </c>
      <c r="E94" s="12" t="s">
        <v>65</v>
      </c>
      <c r="F94" s="12">
        <v>0</v>
      </c>
      <c r="G94" s="63">
        <v>0</v>
      </c>
      <c r="H94" s="63">
        <v>0</v>
      </c>
      <c r="I94" s="110" t="s">
        <v>63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43" customFormat="1" ht="15" customHeight="1">
      <c r="A95" s="144" t="s">
        <v>293</v>
      </c>
      <c r="B95" s="151">
        <v>40435</v>
      </c>
      <c r="C95" s="142" t="s">
        <v>288</v>
      </c>
      <c r="D95" s="91" t="s">
        <v>0</v>
      </c>
      <c r="E95" s="12" t="s">
        <v>65</v>
      </c>
      <c r="F95" s="12">
        <v>0</v>
      </c>
      <c r="G95" s="63">
        <v>0</v>
      </c>
      <c r="H95" s="63">
        <v>0</v>
      </c>
      <c r="I95" s="110" t="s">
        <v>63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43" customFormat="1" ht="15" customHeight="1">
      <c r="A96" s="144" t="s">
        <v>347</v>
      </c>
      <c r="B96" s="151">
        <v>40540</v>
      </c>
      <c r="C96" s="183" t="s">
        <v>351</v>
      </c>
      <c r="D96" s="155" t="s">
        <v>0</v>
      </c>
      <c r="E96" s="12" t="s">
        <v>65</v>
      </c>
      <c r="F96" s="12">
        <v>0</v>
      </c>
      <c r="G96" s="63">
        <v>0</v>
      </c>
      <c r="H96" s="63">
        <v>0</v>
      </c>
      <c r="I96" s="110" t="s">
        <v>63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43" customFormat="1" ht="15" customHeight="1">
      <c r="A97" s="41" t="s">
        <v>250</v>
      </c>
      <c r="B97" s="25">
        <v>40304</v>
      </c>
      <c r="C97" s="128" t="s">
        <v>256</v>
      </c>
      <c r="D97" s="91" t="s">
        <v>0</v>
      </c>
      <c r="E97" s="12" t="s">
        <v>65</v>
      </c>
      <c r="F97" s="12">
        <v>0</v>
      </c>
      <c r="G97" s="63">
        <v>0</v>
      </c>
      <c r="H97" s="63">
        <v>0</v>
      </c>
      <c r="I97" s="110" t="s">
        <v>63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43" customFormat="1" ht="15" customHeight="1">
      <c r="A98" s="34" t="s">
        <v>262</v>
      </c>
      <c r="B98" s="46">
        <v>40324</v>
      </c>
      <c r="C98" s="128" t="s">
        <v>263</v>
      </c>
      <c r="D98" s="91" t="s">
        <v>0</v>
      </c>
      <c r="E98" s="12" t="s">
        <v>65</v>
      </c>
      <c r="F98" s="12">
        <v>0</v>
      </c>
      <c r="G98" s="63">
        <v>0</v>
      </c>
      <c r="H98" s="63">
        <v>0</v>
      </c>
      <c r="I98" s="110" t="s">
        <v>63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43" customFormat="1" ht="15" customHeight="1">
      <c r="A99" s="66" t="s">
        <v>61</v>
      </c>
      <c r="B99" s="345">
        <v>40326</v>
      </c>
      <c r="C99" s="351" t="s">
        <v>54</v>
      </c>
      <c r="D99" s="352" t="s">
        <v>47</v>
      </c>
      <c r="E99" s="305" t="s">
        <v>270</v>
      </c>
      <c r="F99" s="306">
        <v>1</v>
      </c>
      <c r="G99" s="569">
        <v>0</v>
      </c>
      <c r="H99" s="569">
        <v>1</v>
      </c>
      <c r="I99" s="307" t="s">
        <v>63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43" customFormat="1" ht="15" customHeight="1">
      <c r="A100" s="41" t="s">
        <v>61</v>
      </c>
      <c r="B100" s="151">
        <v>40406</v>
      </c>
      <c r="C100" s="152" t="s">
        <v>54</v>
      </c>
      <c r="D100" s="91" t="s">
        <v>0</v>
      </c>
      <c r="E100" s="12" t="s">
        <v>65</v>
      </c>
      <c r="F100" s="3">
        <v>0</v>
      </c>
      <c r="G100" s="570"/>
      <c r="H100" s="570"/>
      <c r="I100" s="110" t="s">
        <v>63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43" customFormat="1" ht="15" customHeight="1">
      <c r="A101" s="140" t="s">
        <v>329</v>
      </c>
      <c r="B101" s="151">
        <v>40501</v>
      </c>
      <c r="C101" s="142" t="s">
        <v>288</v>
      </c>
      <c r="D101" s="155" t="s">
        <v>0</v>
      </c>
      <c r="E101" s="12" t="s">
        <v>65</v>
      </c>
      <c r="F101" s="12">
        <v>0</v>
      </c>
      <c r="G101" s="59">
        <v>0</v>
      </c>
      <c r="H101" s="59">
        <v>0</v>
      </c>
      <c r="I101" s="110" t="s">
        <v>63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43" customFormat="1" ht="15" customHeight="1">
      <c r="A102" s="144" t="s">
        <v>338</v>
      </c>
      <c r="B102" s="353">
        <v>40530</v>
      </c>
      <c r="C102" s="354" t="s">
        <v>303</v>
      </c>
      <c r="D102" s="352" t="s">
        <v>47</v>
      </c>
      <c r="E102" s="309" t="s">
        <v>358</v>
      </c>
      <c r="F102" s="309">
        <v>1</v>
      </c>
      <c r="G102" s="195">
        <f>1/1</f>
        <v>1</v>
      </c>
      <c r="H102" s="355">
        <f>0/1</f>
        <v>0</v>
      </c>
      <c r="I102" s="307" t="s">
        <v>362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43" customFormat="1" ht="15" customHeight="1">
      <c r="A103" s="66" t="s">
        <v>198</v>
      </c>
      <c r="B103" s="68">
        <v>40200</v>
      </c>
      <c r="C103" s="125" t="s">
        <v>27</v>
      </c>
      <c r="D103" s="12" t="s">
        <v>0</v>
      </c>
      <c r="E103" s="12" t="s">
        <v>65</v>
      </c>
      <c r="F103" s="12">
        <v>0</v>
      </c>
      <c r="G103" s="567">
        <v>0</v>
      </c>
      <c r="H103" s="567">
        <v>0</v>
      </c>
      <c r="I103" s="110" t="s">
        <v>63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43" customFormat="1" ht="15" customHeight="1">
      <c r="A104" s="55" t="s">
        <v>198</v>
      </c>
      <c r="B104" s="68">
        <v>40228</v>
      </c>
      <c r="C104" s="125" t="s">
        <v>27</v>
      </c>
      <c r="D104" s="12" t="s">
        <v>0</v>
      </c>
      <c r="E104" s="12" t="s">
        <v>65</v>
      </c>
      <c r="F104" s="12">
        <v>0</v>
      </c>
      <c r="G104" s="567"/>
      <c r="H104" s="567"/>
      <c r="I104" s="110" t="s">
        <v>63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43" customFormat="1" ht="15" customHeight="1">
      <c r="A105" s="55" t="s">
        <v>198</v>
      </c>
      <c r="B105" s="25">
        <v>40285</v>
      </c>
      <c r="C105" s="124" t="s">
        <v>27</v>
      </c>
      <c r="D105" s="12" t="s">
        <v>0</v>
      </c>
      <c r="E105" s="12" t="s">
        <v>65</v>
      </c>
      <c r="F105" s="12">
        <v>0</v>
      </c>
      <c r="G105" s="567"/>
      <c r="H105" s="567"/>
      <c r="I105" s="110" t="s">
        <v>63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43" customFormat="1" ht="15" customHeight="1">
      <c r="A106" s="55" t="s">
        <v>198</v>
      </c>
      <c r="B106" s="25">
        <v>40313</v>
      </c>
      <c r="C106" s="124" t="s">
        <v>27</v>
      </c>
      <c r="D106" s="12" t="s">
        <v>0</v>
      </c>
      <c r="E106" s="12" t="s">
        <v>65</v>
      </c>
      <c r="F106" s="12">
        <v>0</v>
      </c>
      <c r="G106" s="567"/>
      <c r="H106" s="567"/>
      <c r="I106" s="110" t="s">
        <v>63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43" customFormat="1" ht="15" customHeight="1">
      <c r="A107" s="55" t="s">
        <v>198</v>
      </c>
      <c r="B107" s="25">
        <v>40341</v>
      </c>
      <c r="C107" s="124" t="s">
        <v>27</v>
      </c>
      <c r="D107" s="12" t="s">
        <v>0</v>
      </c>
      <c r="E107" s="12" t="s">
        <v>65</v>
      </c>
      <c r="F107" s="12">
        <v>0</v>
      </c>
      <c r="G107" s="567"/>
      <c r="H107" s="567"/>
      <c r="I107" s="110" t="s">
        <v>63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43" customFormat="1" ht="15" customHeight="1">
      <c r="A108" s="55" t="s">
        <v>198</v>
      </c>
      <c r="B108" s="25">
        <v>40369</v>
      </c>
      <c r="C108" s="124" t="s">
        <v>27</v>
      </c>
      <c r="D108" s="12" t="s">
        <v>0</v>
      </c>
      <c r="E108" s="12" t="s">
        <v>65</v>
      </c>
      <c r="F108" s="12">
        <v>0</v>
      </c>
      <c r="G108" s="567"/>
      <c r="H108" s="567"/>
      <c r="I108" s="110" t="s">
        <v>63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43" customFormat="1" ht="15" customHeight="1">
      <c r="A109" s="55" t="s">
        <v>198</v>
      </c>
      <c r="B109" s="151">
        <v>40399</v>
      </c>
      <c r="C109" s="153" t="s">
        <v>27</v>
      </c>
      <c r="D109" s="12" t="s">
        <v>0</v>
      </c>
      <c r="E109" s="12" t="s">
        <v>65</v>
      </c>
      <c r="F109" s="12">
        <v>0</v>
      </c>
      <c r="G109" s="567"/>
      <c r="H109" s="567"/>
      <c r="I109" s="110" t="s">
        <v>63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43" customFormat="1" ht="15" customHeight="1">
      <c r="A110" s="55" t="s">
        <v>198</v>
      </c>
      <c r="B110" s="151">
        <v>40425</v>
      </c>
      <c r="C110" s="153" t="s">
        <v>27</v>
      </c>
      <c r="D110" s="12" t="s">
        <v>0</v>
      </c>
      <c r="E110" s="12" t="s">
        <v>65</v>
      </c>
      <c r="F110" s="12">
        <v>0</v>
      </c>
      <c r="G110" s="567"/>
      <c r="H110" s="567"/>
      <c r="I110" s="110" t="s">
        <v>63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43" customFormat="1" ht="15" customHeight="1">
      <c r="A111" s="55" t="s">
        <v>198</v>
      </c>
      <c r="B111" s="151">
        <v>40454</v>
      </c>
      <c r="C111" s="153" t="s">
        <v>27</v>
      </c>
      <c r="D111" s="12" t="s">
        <v>0</v>
      </c>
      <c r="E111" s="12" t="s">
        <v>65</v>
      </c>
      <c r="F111" s="12">
        <v>0</v>
      </c>
      <c r="G111" s="567"/>
      <c r="H111" s="567"/>
      <c r="I111" s="110" t="s">
        <v>63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43" customFormat="1" ht="15" customHeight="1">
      <c r="A112" s="55" t="s">
        <v>198</v>
      </c>
      <c r="B112" s="151">
        <v>40481</v>
      </c>
      <c r="C112" s="153" t="s">
        <v>27</v>
      </c>
      <c r="D112" s="12" t="s">
        <v>0</v>
      </c>
      <c r="E112" s="12" t="s">
        <v>65</v>
      </c>
      <c r="F112" s="12">
        <v>0</v>
      </c>
      <c r="G112" s="567"/>
      <c r="H112" s="567"/>
      <c r="I112" s="110" t="s">
        <v>63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43" customFormat="1" ht="15" customHeight="1">
      <c r="A113" s="144" t="s">
        <v>198</v>
      </c>
      <c r="B113" s="151">
        <v>40509</v>
      </c>
      <c r="C113" s="153" t="s">
        <v>27</v>
      </c>
      <c r="D113" s="12" t="s">
        <v>0</v>
      </c>
      <c r="E113" s="12" t="s">
        <v>65</v>
      </c>
      <c r="F113" s="12">
        <v>0</v>
      </c>
      <c r="G113" s="567"/>
      <c r="H113" s="567"/>
      <c r="I113" s="110" t="s">
        <v>63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43" customFormat="1" ht="15" customHeight="1">
      <c r="A114" s="34" t="s">
        <v>265</v>
      </c>
      <c r="B114" s="25">
        <v>40330</v>
      </c>
      <c r="C114" s="133" t="s">
        <v>266</v>
      </c>
      <c r="D114" s="91" t="s">
        <v>0</v>
      </c>
      <c r="E114" s="12" t="s">
        <v>65</v>
      </c>
      <c r="F114" s="12">
        <v>0</v>
      </c>
      <c r="G114" s="59">
        <v>0</v>
      </c>
      <c r="H114" s="59">
        <v>0</v>
      </c>
      <c r="I114" s="110" t="s">
        <v>63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43" customFormat="1" ht="15" customHeight="1">
      <c r="A115" s="140" t="s">
        <v>307</v>
      </c>
      <c r="B115" s="151">
        <v>40466</v>
      </c>
      <c r="C115" s="183" t="s">
        <v>306</v>
      </c>
      <c r="D115" s="155" t="s">
        <v>0</v>
      </c>
      <c r="E115" s="12" t="s">
        <v>65</v>
      </c>
      <c r="F115" s="12">
        <v>0</v>
      </c>
      <c r="G115" s="59">
        <v>0</v>
      </c>
      <c r="H115" s="59">
        <v>0</v>
      </c>
      <c r="I115" s="110" t="s">
        <v>63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43" customFormat="1" ht="15" customHeight="1">
      <c r="A116" s="140" t="s">
        <v>312</v>
      </c>
      <c r="B116" s="151">
        <v>40474</v>
      </c>
      <c r="C116" s="142" t="s">
        <v>266</v>
      </c>
      <c r="D116" s="155" t="s">
        <v>0</v>
      </c>
      <c r="E116" s="12" t="s">
        <v>65</v>
      </c>
      <c r="F116" s="12">
        <v>0</v>
      </c>
      <c r="G116" s="59">
        <v>0</v>
      </c>
      <c r="H116" s="59">
        <v>0</v>
      </c>
      <c r="I116" s="110" t="s">
        <v>63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43" customFormat="1" ht="15" customHeight="1">
      <c r="A117" s="140" t="s">
        <v>285</v>
      </c>
      <c r="B117" s="151">
        <v>40407</v>
      </c>
      <c r="C117" s="142" t="s">
        <v>286</v>
      </c>
      <c r="D117" s="91" t="s">
        <v>0</v>
      </c>
      <c r="E117" s="12" t="s">
        <v>65</v>
      </c>
      <c r="F117" s="12">
        <v>0</v>
      </c>
      <c r="G117" s="59">
        <v>0</v>
      </c>
      <c r="H117" s="59">
        <v>0</v>
      </c>
      <c r="I117" s="110" t="s">
        <v>63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43" customFormat="1" ht="15" customHeight="1">
      <c r="A118" s="34" t="s">
        <v>261</v>
      </c>
      <c r="B118" s="25">
        <v>40322</v>
      </c>
      <c r="C118" s="128" t="s">
        <v>256</v>
      </c>
      <c r="D118" s="91" t="s">
        <v>0</v>
      </c>
      <c r="E118" s="12" t="s">
        <v>65</v>
      </c>
      <c r="F118" s="12">
        <v>0</v>
      </c>
      <c r="G118" s="59">
        <v>0</v>
      </c>
      <c r="H118" s="59">
        <v>0</v>
      </c>
      <c r="I118" s="110" t="s">
        <v>63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43" customFormat="1" ht="15" customHeight="1">
      <c r="A119" s="34" t="s">
        <v>253</v>
      </c>
      <c r="B119" s="25">
        <v>40321</v>
      </c>
      <c r="C119" s="128" t="s">
        <v>254</v>
      </c>
      <c r="D119" s="91" t="s">
        <v>0</v>
      </c>
      <c r="E119" s="12" t="s">
        <v>65</v>
      </c>
      <c r="F119" s="12">
        <v>0</v>
      </c>
      <c r="G119" s="59">
        <v>0</v>
      </c>
      <c r="H119" s="59">
        <v>0</v>
      </c>
      <c r="I119" s="110" t="s">
        <v>63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43" customFormat="1" ht="15" customHeight="1">
      <c r="A120" s="11" t="s">
        <v>218</v>
      </c>
      <c r="B120" s="68">
        <v>40222</v>
      </c>
      <c r="C120" s="127" t="s">
        <v>27</v>
      </c>
      <c r="D120" s="12" t="s">
        <v>0</v>
      </c>
      <c r="E120" s="12" t="s">
        <v>65</v>
      </c>
      <c r="F120" s="12">
        <v>0</v>
      </c>
      <c r="G120" s="189">
        <v>0</v>
      </c>
      <c r="H120" s="189">
        <v>0</v>
      </c>
      <c r="I120" s="110" t="s">
        <v>63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43" customFormat="1" ht="15" customHeight="1">
      <c r="A121" s="34" t="s">
        <v>241</v>
      </c>
      <c r="B121" s="25">
        <v>40275</v>
      </c>
      <c r="C121" s="128" t="s">
        <v>54</v>
      </c>
      <c r="D121" s="91" t="s">
        <v>0</v>
      </c>
      <c r="E121" s="12" t="s">
        <v>65</v>
      </c>
      <c r="F121" s="12">
        <v>0</v>
      </c>
      <c r="G121" s="59">
        <v>0</v>
      </c>
      <c r="H121" s="59">
        <v>0</v>
      </c>
      <c r="I121" s="110" t="s">
        <v>63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43" customFormat="1" ht="15" customHeight="1">
      <c r="A122" s="140" t="s">
        <v>332</v>
      </c>
      <c r="B122" s="151">
        <v>40520</v>
      </c>
      <c r="C122" s="142" t="s">
        <v>322</v>
      </c>
      <c r="D122" s="155" t="s">
        <v>0</v>
      </c>
      <c r="E122" s="12" t="s">
        <v>65</v>
      </c>
      <c r="F122" s="12">
        <v>0</v>
      </c>
      <c r="G122" s="59">
        <v>0</v>
      </c>
      <c r="H122" s="59">
        <v>0</v>
      </c>
      <c r="I122" s="110" t="s">
        <v>63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43" customFormat="1" ht="15" customHeight="1">
      <c r="A123" s="140" t="s">
        <v>310</v>
      </c>
      <c r="B123" s="151">
        <v>40472</v>
      </c>
      <c r="C123" s="142" t="s">
        <v>286</v>
      </c>
      <c r="D123" s="155" t="s">
        <v>0</v>
      </c>
      <c r="E123" s="12" t="s">
        <v>65</v>
      </c>
      <c r="F123" s="12">
        <v>0</v>
      </c>
      <c r="G123" s="59">
        <v>0</v>
      </c>
      <c r="H123" s="59">
        <v>0</v>
      </c>
      <c r="I123" s="110" t="s">
        <v>63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43" customFormat="1" ht="15" customHeight="1">
      <c r="A124" s="140" t="s">
        <v>321</v>
      </c>
      <c r="B124" s="151">
        <v>40492</v>
      </c>
      <c r="C124" s="142" t="s">
        <v>322</v>
      </c>
      <c r="D124" s="155" t="s">
        <v>0</v>
      </c>
      <c r="E124" s="12" t="s">
        <v>65</v>
      </c>
      <c r="F124" s="12">
        <v>0</v>
      </c>
      <c r="G124" s="59">
        <v>0</v>
      </c>
      <c r="H124" s="59">
        <v>0</v>
      </c>
      <c r="I124" s="110" t="s">
        <v>63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43" customFormat="1" ht="15" customHeight="1">
      <c r="A125" s="140" t="s">
        <v>287</v>
      </c>
      <c r="B125" s="151">
        <v>40413</v>
      </c>
      <c r="C125" s="142" t="s">
        <v>288</v>
      </c>
      <c r="D125" s="91" t="s">
        <v>0</v>
      </c>
      <c r="E125" s="12" t="s">
        <v>65</v>
      </c>
      <c r="F125" s="12">
        <v>0</v>
      </c>
      <c r="G125" s="59">
        <v>0</v>
      </c>
      <c r="H125" s="59">
        <v>0</v>
      </c>
      <c r="I125" s="110" t="s">
        <v>63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43" customFormat="1" ht="15" customHeight="1">
      <c r="A126" s="102" t="s">
        <v>227</v>
      </c>
      <c r="B126" s="68">
        <v>40215</v>
      </c>
      <c r="C126" s="120" t="s">
        <v>226</v>
      </c>
      <c r="D126" s="91" t="s">
        <v>0</v>
      </c>
      <c r="E126" s="12" t="s">
        <v>65</v>
      </c>
      <c r="F126" s="12">
        <v>0</v>
      </c>
      <c r="G126" s="59">
        <v>0</v>
      </c>
      <c r="H126" s="59">
        <v>0</v>
      </c>
      <c r="I126" s="110" t="s">
        <v>63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43" customFormat="1" ht="15" customHeight="1">
      <c r="A127" s="66" t="s">
        <v>225</v>
      </c>
      <c r="B127" s="25">
        <v>40211</v>
      </c>
      <c r="C127" s="127" t="s">
        <v>260</v>
      </c>
      <c r="D127" s="91" t="s">
        <v>0</v>
      </c>
      <c r="E127" s="12" t="s">
        <v>65</v>
      </c>
      <c r="F127" s="12">
        <v>0</v>
      </c>
      <c r="G127" s="59">
        <v>0</v>
      </c>
      <c r="H127" s="59">
        <v>0</v>
      </c>
      <c r="I127" s="110" t="s">
        <v>63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43" customFormat="1" ht="15" customHeight="1">
      <c r="A128" s="37" t="s">
        <v>133</v>
      </c>
      <c r="B128" s="68">
        <v>40196</v>
      </c>
      <c r="C128" s="120" t="s">
        <v>27</v>
      </c>
      <c r="D128" s="91" t="s">
        <v>0</v>
      </c>
      <c r="E128" s="26" t="s">
        <v>65</v>
      </c>
      <c r="F128" s="27">
        <v>0</v>
      </c>
      <c r="G128" s="571">
        <v>0</v>
      </c>
      <c r="H128" s="571">
        <v>0</v>
      </c>
      <c r="I128" s="110" t="s">
        <v>63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43" customFormat="1" ht="15" customHeight="1">
      <c r="A129" s="35" t="s">
        <v>133</v>
      </c>
      <c r="B129" s="68">
        <v>40249</v>
      </c>
      <c r="C129" s="120" t="s">
        <v>27</v>
      </c>
      <c r="D129" s="91" t="s">
        <v>0</v>
      </c>
      <c r="E129" s="26" t="s">
        <v>65</v>
      </c>
      <c r="F129" s="27">
        <v>0</v>
      </c>
      <c r="G129" s="571"/>
      <c r="H129" s="571"/>
      <c r="I129" s="110" t="s">
        <v>63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43" customFormat="1" ht="15" customHeight="1">
      <c r="A130" s="35" t="s">
        <v>133</v>
      </c>
      <c r="B130" s="68">
        <v>40277</v>
      </c>
      <c r="C130" s="120" t="s">
        <v>27</v>
      </c>
      <c r="D130" s="91" t="s">
        <v>0</v>
      </c>
      <c r="E130" s="26" t="s">
        <v>65</v>
      </c>
      <c r="F130" s="27">
        <v>0</v>
      </c>
      <c r="G130" s="571"/>
      <c r="H130" s="571"/>
      <c r="I130" s="110" t="s">
        <v>63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43" customFormat="1" ht="15" customHeight="1">
      <c r="A131" s="35" t="s">
        <v>133</v>
      </c>
      <c r="B131" s="25">
        <v>40305</v>
      </c>
      <c r="C131" s="120" t="s">
        <v>27</v>
      </c>
      <c r="D131" s="91" t="s">
        <v>0</v>
      </c>
      <c r="E131" s="26" t="s">
        <v>65</v>
      </c>
      <c r="F131" s="27">
        <v>0</v>
      </c>
      <c r="G131" s="571"/>
      <c r="H131" s="571"/>
      <c r="I131" s="110" t="s">
        <v>63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43" customFormat="1" ht="15" customHeight="1">
      <c r="A132" s="35" t="s">
        <v>133</v>
      </c>
      <c r="B132" s="25">
        <v>40336</v>
      </c>
      <c r="C132" s="119" t="s">
        <v>27</v>
      </c>
      <c r="D132" s="91" t="s">
        <v>0</v>
      </c>
      <c r="E132" s="26" t="s">
        <v>65</v>
      </c>
      <c r="F132" s="27">
        <v>0</v>
      </c>
      <c r="G132" s="571"/>
      <c r="H132" s="571"/>
      <c r="I132" s="110" t="s">
        <v>63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43" customFormat="1" ht="15" customHeight="1">
      <c r="A133" s="35" t="s">
        <v>133</v>
      </c>
      <c r="B133" s="151">
        <v>40389</v>
      </c>
      <c r="C133" s="152" t="s">
        <v>27</v>
      </c>
      <c r="D133" s="91" t="s">
        <v>0</v>
      </c>
      <c r="E133" s="26" t="s">
        <v>65</v>
      </c>
      <c r="F133" s="27">
        <v>0</v>
      </c>
      <c r="G133" s="571"/>
      <c r="H133" s="571"/>
      <c r="I133" s="110" t="s">
        <v>63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43" customFormat="1" ht="15" customHeight="1">
      <c r="A134" s="35" t="s">
        <v>133</v>
      </c>
      <c r="B134" s="151">
        <v>40449</v>
      </c>
      <c r="C134" s="152" t="s">
        <v>27</v>
      </c>
      <c r="D134" s="91" t="s">
        <v>0</v>
      </c>
      <c r="E134" s="26" t="s">
        <v>65</v>
      </c>
      <c r="F134" s="27">
        <v>0</v>
      </c>
      <c r="G134" s="571"/>
      <c r="H134" s="571"/>
      <c r="I134" s="110" t="s">
        <v>63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43" customFormat="1" ht="15" customHeight="1">
      <c r="A135" s="172" t="s">
        <v>133</v>
      </c>
      <c r="B135" s="151">
        <v>40480</v>
      </c>
      <c r="C135" s="152" t="s">
        <v>27</v>
      </c>
      <c r="D135" s="91" t="s">
        <v>0</v>
      </c>
      <c r="E135" s="26" t="s">
        <v>65</v>
      </c>
      <c r="F135" s="27">
        <v>0</v>
      </c>
      <c r="G135" s="571"/>
      <c r="H135" s="571"/>
      <c r="I135" s="110" t="s">
        <v>63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43" customFormat="1" ht="15" customHeight="1">
      <c r="A136" s="69" t="s">
        <v>135</v>
      </c>
      <c r="B136" s="52">
        <v>40207</v>
      </c>
      <c r="C136" s="130" t="s">
        <v>27</v>
      </c>
      <c r="D136" s="26" t="s">
        <v>0</v>
      </c>
      <c r="E136" s="12" t="s">
        <v>65</v>
      </c>
      <c r="F136" s="3">
        <v>0</v>
      </c>
      <c r="G136" s="567">
        <v>0</v>
      </c>
      <c r="H136" s="567">
        <v>0</v>
      </c>
      <c r="I136" s="110" t="s">
        <v>63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43" customFormat="1" ht="15" customHeight="1">
      <c r="A137" s="51" t="s">
        <v>135</v>
      </c>
      <c r="B137" s="52">
        <v>40238</v>
      </c>
      <c r="C137" s="130" t="s">
        <v>27</v>
      </c>
      <c r="D137" s="26" t="s">
        <v>0</v>
      </c>
      <c r="E137" s="12" t="s">
        <v>65</v>
      </c>
      <c r="F137" s="3">
        <v>0</v>
      </c>
      <c r="G137" s="567"/>
      <c r="H137" s="567"/>
      <c r="I137" s="110" t="s">
        <v>63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43" customFormat="1" ht="15" customHeight="1">
      <c r="A138" s="51" t="s">
        <v>135</v>
      </c>
      <c r="B138" s="52">
        <v>40265</v>
      </c>
      <c r="C138" s="130" t="s">
        <v>27</v>
      </c>
      <c r="D138" s="26" t="s">
        <v>0</v>
      </c>
      <c r="E138" s="12" t="s">
        <v>65</v>
      </c>
      <c r="F138" s="3">
        <v>0</v>
      </c>
      <c r="G138" s="567"/>
      <c r="H138" s="567"/>
      <c r="I138" s="110" t="s">
        <v>63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43" customFormat="1" ht="15" customHeight="1">
      <c r="A139" s="51" t="s">
        <v>135</v>
      </c>
      <c r="B139" s="52">
        <v>40291</v>
      </c>
      <c r="C139" s="130" t="s">
        <v>27</v>
      </c>
      <c r="D139" s="26" t="s">
        <v>0</v>
      </c>
      <c r="E139" s="12" t="s">
        <v>65</v>
      </c>
      <c r="F139" s="3">
        <v>0</v>
      </c>
      <c r="G139" s="567"/>
      <c r="H139" s="567"/>
      <c r="I139" s="110" t="s">
        <v>63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43" customFormat="1" ht="15" customHeight="1">
      <c r="A140" s="51" t="s">
        <v>135</v>
      </c>
      <c r="B140" s="52">
        <v>40321</v>
      </c>
      <c r="C140" s="130" t="s">
        <v>27</v>
      </c>
      <c r="D140" s="26" t="s">
        <v>0</v>
      </c>
      <c r="E140" s="12" t="s">
        <v>65</v>
      </c>
      <c r="F140" s="3">
        <v>0</v>
      </c>
      <c r="G140" s="567"/>
      <c r="H140" s="567"/>
      <c r="I140" s="110" t="s">
        <v>63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43" customFormat="1" ht="15" customHeight="1">
      <c r="A141" s="51" t="s">
        <v>135</v>
      </c>
      <c r="B141" s="52">
        <v>40349</v>
      </c>
      <c r="C141" s="130" t="s">
        <v>27</v>
      </c>
      <c r="D141" s="26" t="s">
        <v>0</v>
      </c>
      <c r="E141" s="12" t="s">
        <v>65</v>
      </c>
      <c r="F141" s="3">
        <v>0</v>
      </c>
      <c r="G141" s="567"/>
      <c r="H141" s="567"/>
      <c r="I141" s="110" t="s">
        <v>63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43" customFormat="1" ht="15" customHeight="1">
      <c r="A142" s="51" t="s">
        <v>135</v>
      </c>
      <c r="B142" s="52">
        <v>40376</v>
      </c>
      <c r="C142" s="130" t="s">
        <v>27</v>
      </c>
      <c r="D142" s="26" t="s">
        <v>0</v>
      </c>
      <c r="E142" s="12" t="s">
        <v>65</v>
      </c>
      <c r="F142" s="3">
        <v>0</v>
      </c>
      <c r="G142" s="567"/>
      <c r="H142" s="567"/>
      <c r="I142" s="110" t="s">
        <v>63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43" customFormat="1" ht="15" customHeight="1">
      <c r="A143" s="51" t="s">
        <v>135</v>
      </c>
      <c r="B143" s="52">
        <v>40405</v>
      </c>
      <c r="C143" s="130" t="s">
        <v>27</v>
      </c>
      <c r="D143" s="26" t="s">
        <v>0</v>
      </c>
      <c r="E143" s="12" t="s">
        <v>65</v>
      </c>
      <c r="F143" s="3">
        <v>0</v>
      </c>
      <c r="G143" s="567"/>
      <c r="H143" s="567"/>
      <c r="I143" s="110" t="s">
        <v>63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43" customFormat="1" ht="15" customHeight="1">
      <c r="A144" s="51" t="s">
        <v>135</v>
      </c>
      <c r="B144" s="52">
        <v>40433</v>
      </c>
      <c r="C144" s="130" t="s">
        <v>27</v>
      </c>
      <c r="D144" s="26" t="s">
        <v>0</v>
      </c>
      <c r="E144" s="12" t="s">
        <v>65</v>
      </c>
      <c r="F144" s="3">
        <v>0</v>
      </c>
      <c r="G144" s="567"/>
      <c r="H144" s="567"/>
      <c r="I144" s="110" t="s">
        <v>63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43" customFormat="1" ht="15" customHeight="1">
      <c r="A145" s="51" t="s">
        <v>135</v>
      </c>
      <c r="B145" s="156">
        <v>40462</v>
      </c>
      <c r="C145" s="157" t="s">
        <v>27</v>
      </c>
      <c r="D145" s="26" t="s">
        <v>0</v>
      </c>
      <c r="E145" s="12" t="s">
        <v>65</v>
      </c>
      <c r="F145" s="3">
        <v>0</v>
      </c>
      <c r="G145" s="567"/>
      <c r="H145" s="567"/>
      <c r="I145" s="110" t="s">
        <v>63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43" customFormat="1" ht="15" customHeight="1">
      <c r="A146" s="51" t="s">
        <v>135</v>
      </c>
      <c r="B146" s="156">
        <v>40490</v>
      </c>
      <c r="C146" s="157" t="s">
        <v>27</v>
      </c>
      <c r="D146" s="26" t="s">
        <v>0</v>
      </c>
      <c r="E146" s="12" t="s">
        <v>65</v>
      </c>
      <c r="F146" s="3">
        <v>0</v>
      </c>
      <c r="G146" s="567"/>
      <c r="H146" s="567"/>
      <c r="I146" s="110" t="s">
        <v>63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43" customFormat="1" ht="15" customHeight="1">
      <c r="A147" s="180" t="s">
        <v>135</v>
      </c>
      <c r="B147" s="78">
        <v>40520</v>
      </c>
      <c r="C147" s="129" t="s">
        <v>27</v>
      </c>
      <c r="D147" s="91" t="s">
        <v>0</v>
      </c>
      <c r="E147" s="91" t="s">
        <v>65</v>
      </c>
      <c r="F147" s="185">
        <v>0</v>
      </c>
      <c r="G147" s="567"/>
      <c r="H147" s="567"/>
      <c r="I147" s="110" t="s">
        <v>63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43" customFormat="1" ht="15" customHeight="1">
      <c r="A148" s="182" t="s">
        <v>141</v>
      </c>
      <c r="B148" s="78">
        <v>40434</v>
      </c>
      <c r="C148" s="120" t="s">
        <v>27</v>
      </c>
      <c r="D148" s="12" t="s">
        <v>0</v>
      </c>
      <c r="E148" s="12" t="s">
        <v>65</v>
      </c>
      <c r="F148" s="3">
        <v>0</v>
      </c>
      <c r="G148" s="189">
        <v>0</v>
      </c>
      <c r="H148" s="189">
        <v>0</v>
      </c>
      <c r="I148" s="110" t="s">
        <v>63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43" customFormat="1" ht="15" customHeight="1">
      <c r="A149" s="34" t="s">
        <v>251</v>
      </c>
      <c r="B149" s="25">
        <v>40304</v>
      </c>
      <c r="C149" s="128" t="s">
        <v>226</v>
      </c>
      <c r="D149" s="91" t="s">
        <v>0</v>
      </c>
      <c r="E149" s="12" t="s">
        <v>65</v>
      </c>
      <c r="F149" s="12">
        <v>0</v>
      </c>
      <c r="G149" s="59">
        <v>0</v>
      </c>
      <c r="H149" s="59">
        <v>0</v>
      </c>
      <c r="I149" s="110" t="s">
        <v>63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43" customFormat="1" ht="15" customHeight="1">
      <c r="A150" s="161" t="s">
        <v>302</v>
      </c>
      <c r="B150" s="151">
        <v>40458</v>
      </c>
      <c r="C150" s="142" t="s">
        <v>303</v>
      </c>
      <c r="D150" s="155" t="s">
        <v>0</v>
      </c>
      <c r="E150" s="12" t="s">
        <v>65</v>
      </c>
      <c r="F150" s="12">
        <v>0</v>
      </c>
      <c r="G150" s="59">
        <v>0</v>
      </c>
      <c r="H150" s="59">
        <v>0</v>
      </c>
      <c r="I150" s="110" t="s">
        <v>63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43" customFormat="1" ht="15" customHeight="1">
      <c r="A151" s="66" t="s">
        <v>29</v>
      </c>
      <c r="B151" s="25">
        <v>40220</v>
      </c>
      <c r="C151" s="119" t="s">
        <v>27</v>
      </c>
      <c r="D151" s="12" t="s">
        <v>0</v>
      </c>
      <c r="E151" s="12" t="s">
        <v>65</v>
      </c>
      <c r="F151" s="3">
        <v>0</v>
      </c>
      <c r="G151" s="572">
        <v>0</v>
      </c>
      <c r="H151" s="572">
        <v>0</v>
      </c>
      <c r="I151" s="110" t="s">
        <v>63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43" customFormat="1" ht="15" customHeight="1">
      <c r="A152" s="55" t="s">
        <v>29</v>
      </c>
      <c r="B152" s="68">
        <v>40263</v>
      </c>
      <c r="C152" s="120" t="s">
        <v>27</v>
      </c>
      <c r="D152" s="12" t="s">
        <v>0</v>
      </c>
      <c r="E152" s="12" t="s">
        <v>65</v>
      </c>
      <c r="F152" s="3">
        <v>0</v>
      </c>
      <c r="G152" s="573"/>
      <c r="H152" s="573"/>
      <c r="I152" s="110" t="s">
        <v>63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43" customFormat="1" ht="15" customHeight="1">
      <c r="A153" s="55" t="s">
        <v>29</v>
      </c>
      <c r="B153" s="68">
        <v>40307</v>
      </c>
      <c r="C153" s="120" t="s">
        <v>27</v>
      </c>
      <c r="D153" s="12" t="s">
        <v>0</v>
      </c>
      <c r="E153" s="12" t="s">
        <v>65</v>
      </c>
      <c r="F153" s="3">
        <v>0</v>
      </c>
      <c r="G153" s="573"/>
      <c r="H153" s="573"/>
      <c r="I153" s="110" t="s">
        <v>63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43" customFormat="1" ht="15" customHeight="1">
      <c r="A154" s="55" t="s">
        <v>29</v>
      </c>
      <c r="B154" s="68">
        <v>40346</v>
      </c>
      <c r="C154" s="120" t="s">
        <v>27</v>
      </c>
      <c r="D154" s="12" t="s">
        <v>0</v>
      </c>
      <c r="E154" s="12" t="s">
        <v>65</v>
      </c>
      <c r="F154" s="3">
        <v>0</v>
      </c>
      <c r="G154" s="573"/>
      <c r="H154" s="573"/>
      <c r="I154" s="110" t="s">
        <v>63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43" customFormat="1" ht="15" customHeight="1">
      <c r="A155" s="154" t="s">
        <v>29</v>
      </c>
      <c r="B155" s="151">
        <v>40389</v>
      </c>
      <c r="C155" s="152" t="s">
        <v>27</v>
      </c>
      <c r="D155" s="12" t="s">
        <v>0</v>
      </c>
      <c r="E155" s="12" t="s">
        <v>65</v>
      </c>
      <c r="F155" s="3">
        <v>0</v>
      </c>
      <c r="G155" s="573"/>
      <c r="H155" s="573"/>
      <c r="I155" s="110" t="s">
        <v>63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43" customFormat="1" ht="15" customHeight="1">
      <c r="A156" s="154" t="s">
        <v>29</v>
      </c>
      <c r="B156" s="151">
        <v>40430</v>
      </c>
      <c r="C156" s="152" t="s">
        <v>27</v>
      </c>
      <c r="D156" s="12" t="s">
        <v>0</v>
      </c>
      <c r="E156" s="12" t="s">
        <v>65</v>
      </c>
      <c r="F156" s="3">
        <v>0</v>
      </c>
      <c r="G156" s="573"/>
      <c r="H156" s="573"/>
      <c r="I156" s="110" t="s">
        <v>63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43" customFormat="1" ht="15" customHeight="1">
      <c r="A157" s="154" t="s">
        <v>29</v>
      </c>
      <c r="B157" s="151">
        <v>40475</v>
      </c>
      <c r="C157" s="152" t="s">
        <v>27</v>
      </c>
      <c r="D157" s="12" t="s">
        <v>0</v>
      </c>
      <c r="E157" s="12" t="s">
        <v>65</v>
      </c>
      <c r="F157" s="3">
        <v>0</v>
      </c>
      <c r="G157" s="573"/>
      <c r="H157" s="573"/>
      <c r="I157" s="110" t="s">
        <v>63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43" customFormat="1" ht="15" customHeight="1">
      <c r="A158" s="144" t="s">
        <v>29</v>
      </c>
      <c r="B158" s="151">
        <v>40518</v>
      </c>
      <c r="C158" s="152" t="s">
        <v>27</v>
      </c>
      <c r="D158" s="12" t="s">
        <v>0</v>
      </c>
      <c r="E158" s="12" t="s">
        <v>65</v>
      </c>
      <c r="F158" s="3">
        <v>0</v>
      </c>
      <c r="G158" s="574"/>
      <c r="H158" s="574"/>
      <c r="I158" s="110" t="s">
        <v>63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43" customFormat="1" ht="15" customHeight="1">
      <c r="A159" s="33" t="s">
        <v>40</v>
      </c>
      <c r="B159" s="25">
        <v>40199</v>
      </c>
      <c r="C159" s="119" t="s">
        <v>27</v>
      </c>
      <c r="D159" s="12" t="s">
        <v>0</v>
      </c>
      <c r="E159" s="12" t="s">
        <v>65</v>
      </c>
      <c r="F159" s="3">
        <v>0</v>
      </c>
      <c r="G159" s="546">
        <v>0</v>
      </c>
      <c r="H159" s="546">
        <v>0</v>
      </c>
      <c r="I159" s="110" t="s">
        <v>63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43" customFormat="1" ht="15" customHeight="1">
      <c r="A160" s="24" t="s">
        <v>40</v>
      </c>
      <c r="B160" s="25">
        <v>40241</v>
      </c>
      <c r="C160" s="119" t="s">
        <v>27</v>
      </c>
      <c r="D160" s="12" t="s">
        <v>0</v>
      </c>
      <c r="E160" s="12" t="s">
        <v>65</v>
      </c>
      <c r="F160" s="3">
        <v>0</v>
      </c>
      <c r="G160" s="549"/>
      <c r="H160" s="549"/>
      <c r="I160" s="110" t="s">
        <v>63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43" customFormat="1" ht="15" customHeight="1">
      <c r="A161" s="24" t="s">
        <v>40</v>
      </c>
      <c r="B161" s="25">
        <v>40284</v>
      </c>
      <c r="C161" s="119" t="s">
        <v>27</v>
      </c>
      <c r="D161" s="12" t="s">
        <v>0</v>
      </c>
      <c r="E161" s="12" t="s">
        <v>65</v>
      </c>
      <c r="F161" s="3">
        <v>0</v>
      </c>
      <c r="G161" s="549"/>
      <c r="H161" s="549"/>
      <c r="I161" s="110" t="s">
        <v>63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43" customFormat="1" ht="15" customHeight="1">
      <c r="A162" s="24" t="s">
        <v>40</v>
      </c>
      <c r="B162" s="25">
        <v>40325</v>
      </c>
      <c r="C162" s="119" t="s">
        <v>27</v>
      </c>
      <c r="D162" s="12" t="s">
        <v>0</v>
      </c>
      <c r="E162" s="12" t="s">
        <v>65</v>
      </c>
      <c r="F162" s="3">
        <v>0</v>
      </c>
      <c r="G162" s="549"/>
      <c r="H162" s="549"/>
      <c r="I162" s="110" t="s">
        <v>63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43" customFormat="1" ht="15" customHeight="1">
      <c r="A163" s="24" t="s">
        <v>40</v>
      </c>
      <c r="B163" s="25">
        <v>40410</v>
      </c>
      <c r="C163" s="119" t="s">
        <v>27</v>
      </c>
      <c r="D163" s="12" t="s">
        <v>0</v>
      </c>
      <c r="E163" s="12" t="s">
        <v>65</v>
      </c>
      <c r="F163" s="3">
        <v>0</v>
      </c>
      <c r="G163" s="549"/>
      <c r="H163" s="549"/>
      <c r="I163" s="110" t="s">
        <v>63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43" customFormat="1" ht="15" customHeight="1">
      <c r="A164" s="24" t="s">
        <v>40</v>
      </c>
      <c r="B164" s="151">
        <v>40451</v>
      </c>
      <c r="C164" s="152" t="s">
        <v>27</v>
      </c>
      <c r="D164" s="12" t="s">
        <v>0</v>
      </c>
      <c r="E164" s="12" t="s">
        <v>65</v>
      </c>
      <c r="F164" s="3">
        <v>0</v>
      </c>
      <c r="G164" s="549"/>
      <c r="H164" s="549"/>
      <c r="I164" s="110" t="s">
        <v>63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43" customFormat="1" ht="15" customHeight="1">
      <c r="A165" s="172" t="s">
        <v>40</v>
      </c>
      <c r="B165" s="151">
        <v>40493</v>
      </c>
      <c r="C165" s="152" t="s">
        <v>27</v>
      </c>
      <c r="D165" s="12" t="s">
        <v>0</v>
      </c>
      <c r="E165" s="12" t="s">
        <v>65</v>
      </c>
      <c r="F165" s="3">
        <v>0</v>
      </c>
      <c r="G165" s="549"/>
      <c r="H165" s="549"/>
      <c r="I165" s="110" t="s">
        <v>63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43" customFormat="1" ht="15" customHeight="1">
      <c r="A166" s="150" t="s">
        <v>40</v>
      </c>
      <c r="B166" s="151">
        <v>40535</v>
      </c>
      <c r="C166" s="152" t="s">
        <v>27</v>
      </c>
      <c r="D166" s="12" t="s">
        <v>0</v>
      </c>
      <c r="E166" s="12" t="s">
        <v>65</v>
      </c>
      <c r="F166" s="3">
        <v>0</v>
      </c>
      <c r="G166" s="547"/>
      <c r="H166" s="547"/>
      <c r="I166" s="110" t="s">
        <v>63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43" customFormat="1" ht="15" customHeight="1">
      <c r="A167" s="41" t="s">
        <v>244</v>
      </c>
      <c r="B167" s="25">
        <v>40284</v>
      </c>
      <c r="C167" s="119" t="s">
        <v>255</v>
      </c>
      <c r="D167" s="91" t="s">
        <v>0</v>
      </c>
      <c r="E167" s="12" t="s">
        <v>65</v>
      </c>
      <c r="F167" s="12">
        <v>0</v>
      </c>
      <c r="G167" s="59">
        <v>0</v>
      </c>
      <c r="H167" s="59">
        <v>0</v>
      </c>
      <c r="I167" s="110" t="s">
        <v>63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43" customFormat="1" ht="15" customHeight="1">
      <c r="A168" s="144" t="s">
        <v>283</v>
      </c>
      <c r="B168" s="151">
        <v>40406</v>
      </c>
      <c r="C168" s="142" t="s">
        <v>266</v>
      </c>
      <c r="D168" s="91" t="s">
        <v>0</v>
      </c>
      <c r="E168" s="12" t="s">
        <v>65</v>
      </c>
      <c r="F168" s="12">
        <v>0</v>
      </c>
      <c r="G168" s="59">
        <v>0</v>
      </c>
      <c r="H168" s="59">
        <v>0</v>
      </c>
      <c r="I168" s="110" t="s">
        <v>63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43" customFormat="1" ht="15" customHeight="1">
      <c r="A169" s="144" t="s">
        <v>297</v>
      </c>
      <c r="B169" s="151">
        <v>40445</v>
      </c>
      <c r="C169" s="142" t="s">
        <v>298</v>
      </c>
      <c r="D169" s="91" t="s">
        <v>0</v>
      </c>
      <c r="E169" s="12" t="s">
        <v>65</v>
      </c>
      <c r="F169" s="12">
        <v>0</v>
      </c>
      <c r="G169" s="59">
        <v>0</v>
      </c>
      <c r="H169" s="59">
        <v>0</v>
      </c>
      <c r="I169" s="110" t="s">
        <v>63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43" customFormat="1" ht="15" customHeight="1">
      <c r="A170" s="144" t="s">
        <v>278</v>
      </c>
      <c r="B170" s="151">
        <v>40387</v>
      </c>
      <c r="C170" s="142" t="s">
        <v>226</v>
      </c>
      <c r="D170" s="91" t="s">
        <v>0</v>
      </c>
      <c r="E170" s="12" t="s">
        <v>65</v>
      </c>
      <c r="F170" s="12">
        <v>0</v>
      </c>
      <c r="G170" s="59">
        <v>0</v>
      </c>
      <c r="H170" s="59">
        <v>0</v>
      </c>
      <c r="I170" s="110" t="s">
        <v>63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43" customFormat="1" ht="15" customHeight="1">
      <c r="A171" s="38" t="s">
        <v>239</v>
      </c>
      <c r="B171" s="68">
        <v>40266</v>
      </c>
      <c r="C171" s="127" t="s">
        <v>83</v>
      </c>
      <c r="D171" s="91" t="s">
        <v>0</v>
      </c>
      <c r="E171" s="12" t="s">
        <v>65</v>
      </c>
      <c r="F171" s="12">
        <v>0</v>
      </c>
      <c r="G171" s="59">
        <v>0</v>
      </c>
      <c r="H171" s="59">
        <v>0</v>
      </c>
      <c r="I171" s="110" t="s">
        <v>63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43" customFormat="1" ht="15" customHeight="1">
      <c r="A172" s="140" t="s">
        <v>282</v>
      </c>
      <c r="B172" s="151">
        <v>40399</v>
      </c>
      <c r="C172" s="142" t="s">
        <v>266</v>
      </c>
      <c r="D172" s="91" t="s">
        <v>0</v>
      </c>
      <c r="E172" s="12" t="s">
        <v>65</v>
      </c>
      <c r="F172" s="12">
        <v>0</v>
      </c>
      <c r="G172" s="59">
        <v>0</v>
      </c>
      <c r="H172" s="59">
        <v>0</v>
      </c>
      <c r="I172" s="110" t="s">
        <v>63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43" customFormat="1" ht="15" customHeight="1">
      <c r="A173" s="11" t="s">
        <v>220</v>
      </c>
      <c r="B173" s="68">
        <v>40194</v>
      </c>
      <c r="C173" s="127" t="s">
        <v>2</v>
      </c>
      <c r="D173" s="12" t="s">
        <v>0</v>
      </c>
      <c r="E173" s="12" t="s">
        <v>65</v>
      </c>
      <c r="F173" s="12">
        <v>0</v>
      </c>
      <c r="G173" s="59">
        <v>0</v>
      </c>
      <c r="H173" s="59">
        <v>0</v>
      </c>
      <c r="I173" s="110" t="s">
        <v>63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43" customFormat="1" ht="15" customHeight="1">
      <c r="A174" s="144" t="s">
        <v>289</v>
      </c>
      <c r="B174" s="151">
        <v>40433</v>
      </c>
      <c r="C174" s="142" t="s">
        <v>266</v>
      </c>
      <c r="D174" s="91" t="s">
        <v>0</v>
      </c>
      <c r="E174" s="12" t="s">
        <v>65</v>
      </c>
      <c r="F174" s="12">
        <v>0</v>
      </c>
      <c r="G174" s="59">
        <v>0</v>
      </c>
      <c r="H174" s="59">
        <v>0</v>
      </c>
      <c r="I174" s="110" t="s">
        <v>63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43" customFormat="1" ht="15" customHeight="1">
      <c r="A175" s="181" t="s">
        <v>281</v>
      </c>
      <c r="B175" s="156">
        <v>40394</v>
      </c>
      <c r="C175" s="149" t="s">
        <v>255</v>
      </c>
      <c r="D175" s="91" t="s">
        <v>0</v>
      </c>
      <c r="E175" s="12" t="s">
        <v>65</v>
      </c>
      <c r="F175" s="12">
        <v>0</v>
      </c>
      <c r="G175" s="59">
        <v>0</v>
      </c>
      <c r="H175" s="59">
        <v>0</v>
      </c>
      <c r="I175" s="110" t="s">
        <v>63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43" customFormat="1" ht="15" customHeight="1">
      <c r="A176" s="41" t="s">
        <v>231</v>
      </c>
      <c r="B176" s="25">
        <v>40223</v>
      </c>
      <c r="C176" s="119" t="s">
        <v>255</v>
      </c>
      <c r="D176" s="91" t="s">
        <v>0</v>
      </c>
      <c r="E176" s="12" t="s">
        <v>65</v>
      </c>
      <c r="F176" s="12">
        <v>0</v>
      </c>
      <c r="G176" s="189">
        <v>0</v>
      </c>
      <c r="H176" s="189">
        <v>0</v>
      </c>
      <c r="I176" s="110" t="s">
        <v>63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43" customFormat="1" ht="15" customHeight="1">
      <c r="A177" s="41" t="s">
        <v>234</v>
      </c>
      <c r="B177" s="25">
        <v>40253</v>
      </c>
      <c r="C177" s="119" t="s">
        <v>255</v>
      </c>
      <c r="D177" s="91" t="s">
        <v>0</v>
      </c>
      <c r="E177" s="12" t="s">
        <v>65</v>
      </c>
      <c r="F177" s="12">
        <v>0</v>
      </c>
      <c r="G177" s="59">
        <v>0</v>
      </c>
      <c r="H177" s="59">
        <v>0</v>
      </c>
      <c r="I177" s="110" t="s">
        <v>63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43" customFormat="1" ht="15" customHeight="1">
      <c r="A178" s="181" t="s">
        <v>279</v>
      </c>
      <c r="B178" s="156">
        <v>40390</v>
      </c>
      <c r="C178" s="149" t="s">
        <v>280</v>
      </c>
      <c r="D178" s="91" t="s">
        <v>0</v>
      </c>
      <c r="E178" s="12" t="s">
        <v>65</v>
      </c>
      <c r="F178" s="12">
        <v>0</v>
      </c>
      <c r="G178" s="59">
        <v>0</v>
      </c>
      <c r="H178" s="59">
        <v>0</v>
      </c>
      <c r="I178" s="110" t="s">
        <v>63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43" customFormat="1" ht="15" customHeight="1">
      <c r="A179" s="41" t="s">
        <v>233</v>
      </c>
      <c r="B179" s="25">
        <v>40242</v>
      </c>
      <c r="C179" s="128" t="s">
        <v>257</v>
      </c>
      <c r="D179" s="91" t="s">
        <v>0</v>
      </c>
      <c r="E179" s="12" t="s">
        <v>65</v>
      </c>
      <c r="F179" s="12">
        <v>0</v>
      </c>
      <c r="G179" s="59">
        <v>0</v>
      </c>
      <c r="H179" s="59">
        <v>0</v>
      </c>
      <c r="I179" s="110" t="s">
        <v>63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43" customFormat="1" ht="15" customHeight="1">
      <c r="A180" s="41" t="s">
        <v>235</v>
      </c>
      <c r="B180" s="25">
        <v>40253</v>
      </c>
      <c r="C180" s="128" t="s">
        <v>259</v>
      </c>
      <c r="D180" s="91" t="s">
        <v>0</v>
      </c>
      <c r="E180" s="12" t="s">
        <v>65</v>
      </c>
      <c r="F180" s="12">
        <v>0</v>
      </c>
      <c r="G180" s="59">
        <v>0</v>
      </c>
      <c r="H180" s="59">
        <v>0</v>
      </c>
      <c r="I180" s="110" t="s">
        <v>63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43" customFormat="1" ht="15" customHeight="1">
      <c r="A181" s="34" t="s">
        <v>242</v>
      </c>
      <c r="B181" s="46">
        <v>40282</v>
      </c>
      <c r="C181" s="128" t="s">
        <v>137</v>
      </c>
      <c r="D181" s="91" t="s">
        <v>0</v>
      </c>
      <c r="E181" s="12" t="s">
        <v>65</v>
      </c>
      <c r="F181" s="12">
        <v>0</v>
      </c>
      <c r="G181" s="59">
        <v>0</v>
      </c>
      <c r="H181" s="59">
        <v>0</v>
      </c>
      <c r="I181" s="110" t="s">
        <v>63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43" customFormat="1" ht="15" customHeight="1">
      <c r="A182" s="34" t="s">
        <v>230</v>
      </c>
      <c r="B182" s="46">
        <v>40220</v>
      </c>
      <c r="C182" s="128" t="s">
        <v>226</v>
      </c>
      <c r="D182" s="91" t="s">
        <v>0</v>
      </c>
      <c r="E182" s="12" t="s">
        <v>65</v>
      </c>
      <c r="F182" s="12">
        <v>0</v>
      </c>
      <c r="G182" s="59">
        <v>0</v>
      </c>
      <c r="H182" s="59">
        <v>0</v>
      </c>
      <c r="I182" s="110" t="s">
        <v>63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43" customFormat="1" ht="15" customHeight="1">
      <c r="A183" s="34" t="s">
        <v>158</v>
      </c>
      <c r="B183" s="46">
        <v>40189</v>
      </c>
      <c r="C183" s="119" t="s">
        <v>2</v>
      </c>
      <c r="D183" s="12" t="s">
        <v>0</v>
      </c>
      <c r="E183" s="12" t="s">
        <v>65</v>
      </c>
      <c r="F183" s="12">
        <v>0</v>
      </c>
      <c r="G183" s="189">
        <v>0</v>
      </c>
      <c r="H183" s="189">
        <v>0</v>
      </c>
      <c r="I183" s="110" t="s">
        <v>63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43" customFormat="1" ht="15" customHeight="1">
      <c r="A184" s="66" t="s">
        <v>189</v>
      </c>
      <c r="B184" s="46">
        <v>40197</v>
      </c>
      <c r="C184" s="120" t="s">
        <v>226</v>
      </c>
      <c r="D184" s="12" t="s">
        <v>0</v>
      </c>
      <c r="E184" s="12" t="s">
        <v>65</v>
      </c>
      <c r="F184" s="12">
        <v>0</v>
      </c>
      <c r="G184" s="546">
        <v>0</v>
      </c>
      <c r="H184" s="546">
        <v>0</v>
      </c>
      <c r="I184" s="110" t="s">
        <v>63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43" customFormat="1" ht="15" customHeight="1">
      <c r="A185" s="41" t="s">
        <v>189</v>
      </c>
      <c r="B185" s="25">
        <v>40276</v>
      </c>
      <c r="C185" s="120" t="s">
        <v>226</v>
      </c>
      <c r="D185" s="12" t="s">
        <v>0</v>
      </c>
      <c r="E185" s="12" t="s">
        <v>65</v>
      </c>
      <c r="F185" s="12">
        <v>0</v>
      </c>
      <c r="G185" s="547"/>
      <c r="H185" s="547"/>
      <c r="I185" s="110" t="s">
        <v>63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43" customFormat="1" ht="15" customHeight="1">
      <c r="A186" s="41" t="s">
        <v>173</v>
      </c>
      <c r="B186" s="67">
        <v>40354</v>
      </c>
      <c r="C186" s="119" t="s">
        <v>2</v>
      </c>
      <c r="D186" s="12" t="s">
        <v>0</v>
      </c>
      <c r="E186" s="12" t="s">
        <v>65</v>
      </c>
      <c r="F186" s="12">
        <v>0</v>
      </c>
      <c r="G186" s="189">
        <v>0</v>
      </c>
      <c r="H186" s="189">
        <v>0</v>
      </c>
      <c r="I186" s="110" t="s">
        <v>63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43" customFormat="1" ht="15" customHeight="1">
      <c r="A187" s="41" t="s">
        <v>267</v>
      </c>
      <c r="B187" s="25">
        <v>40346</v>
      </c>
      <c r="C187" s="128" t="s">
        <v>226</v>
      </c>
      <c r="D187" s="91" t="s">
        <v>0</v>
      </c>
      <c r="E187" s="12" t="s">
        <v>65</v>
      </c>
      <c r="F187" s="12">
        <v>0</v>
      </c>
      <c r="G187" s="59">
        <v>0</v>
      </c>
      <c r="H187" s="59">
        <v>0</v>
      </c>
      <c r="I187" s="110" t="s">
        <v>63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43" customFormat="1" ht="15" customHeight="1">
      <c r="A188" s="54" t="s">
        <v>340</v>
      </c>
      <c r="B188" s="68">
        <v>40536</v>
      </c>
      <c r="C188" s="127" t="s">
        <v>341</v>
      </c>
      <c r="D188" s="155" t="s">
        <v>0</v>
      </c>
      <c r="E188" s="12" t="s">
        <v>65</v>
      </c>
      <c r="F188" s="12">
        <v>0</v>
      </c>
      <c r="G188" s="59">
        <v>0</v>
      </c>
      <c r="H188" s="59">
        <v>0</v>
      </c>
      <c r="I188" s="110" t="s">
        <v>63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s="43" customFormat="1" ht="15" customHeight="1">
      <c r="A189" s="41" t="s">
        <v>246</v>
      </c>
      <c r="B189" s="25">
        <v>40290</v>
      </c>
      <c r="C189" s="128" t="s">
        <v>259</v>
      </c>
      <c r="D189" s="91" t="s">
        <v>0</v>
      </c>
      <c r="E189" s="12" t="s">
        <v>65</v>
      </c>
      <c r="F189" s="12">
        <v>0</v>
      </c>
      <c r="G189" s="59">
        <v>0</v>
      </c>
      <c r="H189" s="59">
        <v>0</v>
      </c>
      <c r="I189" s="110" t="s">
        <v>63</v>
      </c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43" customFormat="1" ht="15" customHeight="1">
      <c r="A190" s="66" t="s">
        <v>243</v>
      </c>
      <c r="B190" s="25">
        <v>40242</v>
      </c>
      <c r="C190" s="128" t="s">
        <v>226</v>
      </c>
      <c r="D190" s="91" t="s">
        <v>0</v>
      </c>
      <c r="E190" s="12" t="s">
        <v>65</v>
      </c>
      <c r="F190" s="12">
        <v>0</v>
      </c>
      <c r="G190" s="546">
        <v>0</v>
      </c>
      <c r="H190" s="546">
        <v>0</v>
      </c>
      <c r="I190" s="110" t="s">
        <v>63</v>
      </c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43" customFormat="1" ht="15" customHeight="1">
      <c r="A191" s="55" t="s">
        <v>243</v>
      </c>
      <c r="B191" s="25">
        <v>40283</v>
      </c>
      <c r="C191" s="128" t="s">
        <v>226</v>
      </c>
      <c r="D191" s="91" t="s">
        <v>0</v>
      </c>
      <c r="E191" s="12" t="s">
        <v>65</v>
      </c>
      <c r="F191" s="12">
        <v>0</v>
      </c>
      <c r="G191" s="549"/>
      <c r="H191" s="549"/>
      <c r="I191" s="110" t="s">
        <v>63</v>
      </c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43" customFormat="1" ht="15" customHeight="1">
      <c r="A192" s="54" t="s">
        <v>243</v>
      </c>
      <c r="B192" s="68">
        <v>40315</v>
      </c>
      <c r="C192" s="128" t="s">
        <v>226</v>
      </c>
      <c r="D192" s="91" t="s">
        <v>0</v>
      </c>
      <c r="E192" s="12" t="s">
        <v>65</v>
      </c>
      <c r="F192" s="12">
        <v>0</v>
      </c>
      <c r="G192" s="547"/>
      <c r="H192" s="547"/>
      <c r="I192" s="110" t="s">
        <v>63</v>
      </c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43" customFormat="1" ht="15" customHeight="1">
      <c r="A193" s="144" t="s">
        <v>344</v>
      </c>
      <c r="B193" s="151">
        <v>40540</v>
      </c>
      <c r="C193" s="142" t="s">
        <v>345</v>
      </c>
      <c r="D193" s="155" t="s">
        <v>0</v>
      </c>
      <c r="E193" s="12" t="s">
        <v>65</v>
      </c>
      <c r="F193" s="12">
        <v>0</v>
      </c>
      <c r="G193" s="59">
        <v>0</v>
      </c>
      <c r="H193" s="59">
        <v>0</v>
      </c>
      <c r="I193" s="110" t="s">
        <v>63</v>
      </c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s="43" customFormat="1" ht="15" customHeight="1">
      <c r="A194" s="41" t="s">
        <v>200</v>
      </c>
      <c r="B194" s="25">
        <v>40293</v>
      </c>
      <c r="C194" s="128" t="s">
        <v>2</v>
      </c>
      <c r="D194" s="12" t="s">
        <v>0</v>
      </c>
      <c r="E194" s="12" t="s">
        <v>65</v>
      </c>
      <c r="F194" s="12">
        <v>0</v>
      </c>
      <c r="G194" s="189">
        <v>0</v>
      </c>
      <c r="H194" s="189">
        <v>0</v>
      </c>
      <c r="I194" s="110" t="s">
        <v>63</v>
      </c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s="43" customFormat="1" ht="15" customHeight="1">
      <c r="A195" s="144" t="s">
        <v>296</v>
      </c>
      <c r="B195" s="151">
        <v>40440</v>
      </c>
      <c r="C195" s="142" t="s">
        <v>280</v>
      </c>
      <c r="D195" s="91" t="s">
        <v>0</v>
      </c>
      <c r="E195" s="12" t="s">
        <v>65</v>
      </c>
      <c r="F195" s="12">
        <v>0</v>
      </c>
      <c r="G195" s="59">
        <v>0</v>
      </c>
      <c r="H195" s="59">
        <v>0</v>
      </c>
      <c r="I195" s="110" t="s">
        <v>63</v>
      </c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s="43" customFormat="1" ht="15" customHeight="1">
      <c r="A196" s="144" t="s">
        <v>314</v>
      </c>
      <c r="B196" s="151">
        <v>40480</v>
      </c>
      <c r="C196" s="142" t="s">
        <v>315</v>
      </c>
      <c r="D196" s="155" t="s">
        <v>0</v>
      </c>
      <c r="E196" s="12" t="s">
        <v>65</v>
      </c>
      <c r="F196" s="12">
        <v>0</v>
      </c>
      <c r="G196" s="59">
        <v>0</v>
      </c>
      <c r="H196" s="59">
        <v>0</v>
      </c>
      <c r="I196" s="110" t="s">
        <v>63</v>
      </c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s="43" customFormat="1" ht="15" customHeight="1">
      <c r="A197" s="144" t="s">
        <v>174</v>
      </c>
      <c r="B197" s="151">
        <v>40393</v>
      </c>
      <c r="C197" s="152" t="s">
        <v>2</v>
      </c>
      <c r="D197" s="12" t="s">
        <v>0</v>
      </c>
      <c r="E197" s="12" t="s">
        <v>65</v>
      </c>
      <c r="F197" s="12">
        <v>0</v>
      </c>
      <c r="G197" s="189">
        <v>0</v>
      </c>
      <c r="H197" s="189">
        <v>0</v>
      </c>
      <c r="I197" s="110" t="s">
        <v>63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s="43" customFormat="1" ht="15" customHeight="1">
      <c r="A198" s="144" t="s">
        <v>294</v>
      </c>
      <c r="B198" s="151">
        <v>40441</v>
      </c>
      <c r="C198" s="142" t="s">
        <v>295</v>
      </c>
      <c r="D198" s="91" t="s">
        <v>0</v>
      </c>
      <c r="E198" s="12" t="s">
        <v>65</v>
      </c>
      <c r="F198" s="12">
        <v>0</v>
      </c>
      <c r="G198" s="59">
        <v>0</v>
      </c>
      <c r="H198" s="59">
        <v>0</v>
      </c>
      <c r="I198" s="110" t="s">
        <v>63</v>
      </c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s="43" customFormat="1" ht="15" customHeight="1">
      <c r="A199" s="66" t="s">
        <v>206</v>
      </c>
      <c r="B199" s="68">
        <v>40216</v>
      </c>
      <c r="C199" s="127" t="s">
        <v>27</v>
      </c>
      <c r="D199" s="12" t="s">
        <v>0</v>
      </c>
      <c r="E199" s="12" t="s">
        <v>65</v>
      </c>
      <c r="F199" s="12">
        <v>0</v>
      </c>
      <c r="G199" s="546">
        <v>0</v>
      </c>
      <c r="H199" s="546">
        <v>0</v>
      </c>
      <c r="I199" s="110" t="s">
        <v>63</v>
      </c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43" customFormat="1" ht="15" customHeight="1">
      <c r="A200" s="55" t="s">
        <v>206</v>
      </c>
      <c r="B200" s="68">
        <v>40243</v>
      </c>
      <c r="C200" s="127" t="s">
        <v>27</v>
      </c>
      <c r="D200" s="12" t="s">
        <v>0</v>
      </c>
      <c r="E200" s="12" t="s">
        <v>65</v>
      </c>
      <c r="F200" s="12">
        <v>0</v>
      </c>
      <c r="G200" s="549"/>
      <c r="H200" s="549"/>
      <c r="I200" s="110" t="s">
        <v>63</v>
      </c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s="43" customFormat="1" ht="15" customHeight="1">
      <c r="A201" s="55" t="s">
        <v>206</v>
      </c>
      <c r="B201" s="25">
        <v>40271</v>
      </c>
      <c r="C201" s="128" t="s">
        <v>27</v>
      </c>
      <c r="D201" s="12" t="s">
        <v>0</v>
      </c>
      <c r="E201" s="12" t="s">
        <v>65</v>
      </c>
      <c r="F201" s="12">
        <v>0</v>
      </c>
      <c r="G201" s="549"/>
      <c r="H201" s="549"/>
      <c r="I201" s="110" t="s">
        <v>63</v>
      </c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s="43" customFormat="1" ht="15" customHeight="1">
      <c r="A202" s="55" t="s">
        <v>206</v>
      </c>
      <c r="B202" s="77">
        <v>40298</v>
      </c>
      <c r="C202" s="127" t="s">
        <v>27</v>
      </c>
      <c r="D202" s="91" t="s">
        <v>0</v>
      </c>
      <c r="E202" s="12" t="s">
        <v>65</v>
      </c>
      <c r="F202" s="12">
        <v>0</v>
      </c>
      <c r="G202" s="549"/>
      <c r="H202" s="549"/>
      <c r="I202" s="110" t="s">
        <v>63</v>
      </c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s="43" customFormat="1" ht="15" customHeight="1">
      <c r="A203" s="55" t="s">
        <v>206</v>
      </c>
      <c r="B203" s="77">
        <v>40328</v>
      </c>
      <c r="C203" s="127" t="s">
        <v>27</v>
      </c>
      <c r="D203" s="91" t="s">
        <v>0</v>
      </c>
      <c r="E203" s="12" t="s">
        <v>65</v>
      </c>
      <c r="F203" s="12">
        <v>0</v>
      </c>
      <c r="G203" s="549"/>
      <c r="H203" s="549"/>
      <c r="I203" s="110" t="s">
        <v>63</v>
      </c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s="43" customFormat="1" ht="15" customHeight="1">
      <c r="A204" s="55" t="s">
        <v>206</v>
      </c>
      <c r="B204" s="77">
        <v>40355</v>
      </c>
      <c r="C204" s="127" t="s">
        <v>27</v>
      </c>
      <c r="D204" s="91" t="s">
        <v>0</v>
      </c>
      <c r="E204" s="12" t="s">
        <v>65</v>
      </c>
      <c r="F204" s="12">
        <v>0</v>
      </c>
      <c r="G204" s="549"/>
      <c r="H204" s="549"/>
      <c r="I204" s="110" t="s">
        <v>63</v>
      </c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s="43" customFormat="1" ht="15" customHeight="1">
      <c r="A205" s="55" t="s">
        <v>206</v>
      </c>
      <c r="B205" s="145">
        <v>40382</v>
      </c>
      <c r="C205" s="142" t="s">
        <v>27</v>
      </c>
      <c r="D205" s="91" t="s">
        <v>0</v>
      </c>
      <c r="E205" s="12" t="s">
        <v>65</v>
      </c>
      <c r="F205" s="12">
        <v>0</v>
      </c>
      <c r="G205" s="549"/>
      <c r="H205" s="549"/>
      <c r="I205" s="110" t="s">
        <v>63</v>
      </c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s="43" customFormat="1" ht="15" customHeight="1">
      <c r="A206" s="55" t="s">
        <v>206</v>
      </c>
      <c r="B206" s="145">
        <v>40411</v>
      </c>
      <c r="C206" s="142" t="s">
        <v>27</v>
      </c>
      <c r="D206" s="91" t="s">
        <v>0</v>
      </c>
      <c r="E206" s="12" t="s">
        <v>65</v>
      </c>
      <c r="F206" s="12">
        <v>0</v>
      </c>
      <c r="G206" s="549"/>
      <c r="H206" s="549"/>
      <c r="I206" s="110" t="s">
        <v>63</v>
      </c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43" customFormat="1" ht="15" customHeight="1">
      <c r="A207" s="55" t="s">
        <v>206</v>
      </c>
      <c r="B207" s="145">
        <v>40439</v>
      </c>
      <c r="C207" s="142" t="s">
        <v>27</v>
      </c>
      <c r="D207" s="91" t="s">
        <v>0</v>
      </c>
      <c r="E207" s="12" t="s">
        <v>65</v>
      </c>
      <c r="F207" s="12">
        <v>0</v>
      </c>
      <c r="G207" s="549"/>
      <c r="H207" s="549"/>
      <c r="I207" s="110" t="s">
        <v>63</v>
      </c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s="43" customFormat="1" ht="15" customHeight="1">
      <c r="A208" s="55" t="s">
        <v>206</v>
      </c>
      <c r="B208" s="145">
        <v>40472</v>
      </c>
      <c r="C208" s="142" t="s">
        <v>27</v>
      </c>
      <c r="D208" s="91" t="s">
        <v>0</v>
      </c>
      <c r="E208" s="12" t="s">
        <v>65</v>
      </c>
      <c r="F208" s="12">
        <v>0</v>
      </c>
      <c r="G208" s="549"/>
      <c r="H208" s="549"/>
      <c r="I208" s="110" t="s">
        <v>63</v>
      </c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s="43" customFormat="1" ht="15" customHeight="1">
      <c r="A209" s="41" t="s">
        <v>206</v>
      </c>
      <c r="B209" s="145">
        <v>40523</v>
      </c>
      <c r="C209" s="142" t="s">
        <v>27</v>
      </c>
      <c r="D209" s="91" t="s">
        <v>0</v>
      </c>
      <c r="E209" s="12" t="s">
        <v>65</v>
      </c>
      <c r="F209" s="12">
        <v>0</v>
      </c>
      <c r="G209" s="547"/>
      <c r="H209" s="547"/>
      <c r="I209" s="110" t="s">
        <v>63</v>
      </c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s="43" customFormat="1" ht="15" customHeight="1">
      <c r="A210" s="41" t="s">
        <v>153</v>
      </c>
      <c r="B210" s="25">
        <v>40241</v>
      </c>
      <c r="C210" s="119" t="s">
        <v>255</v>
      </c>
      <c r="D210" s="12" t="s">
        <v>0</v>
      </c>
      <c r="E210" s="12" t="s">
        <v>65</v>
      </c>
      <c r="F210" s="12">
        <v>0</v>
      </c>
      <c r="G210" s="189">
        <v>0</v>
      </c>
      <c r="H210" s="189">
        <v>0</v>
      </c>
      <c r="I210" s="110" t="s">
        <v>63</v>
      </c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s="43" customFormat="1" ht="15" customHeight="1">
      <c r="A211" s="207" t="s">
        <v>248</v>
      </c>
      <c r="B211" s="208">
        <v>40298</v>
      </c>
      <c r="C211" s="209" t="s">
        <v>255</v>
      </c>
      <c r="D211" s="210" t="s">
        <v>47</v>
      </c>
      <c r="E211" s="196" t="s">
        <v>270</v>
      </c>
      <c r="F211" s="196">
        <v>1</v>
      </c>
      <c r="G211" s="572">
        <f>0/2</f>
        <v>0</v>
      </c>
      <c r="H211" s="569">
        <f>1/2</f>
        <v>0.5</v>
      </c>
      <c r="I211" s="197" t="s">
        <v>49</v>
      </c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s="43" customFormat="1" ht="15" customHeight="1">
      <c r="A212" s="41" t="s">
        <v>248</v>
      </c>
      <c r="B212" s="25">
        <v>40364</v>
      </c>
      <c r="C212" s="128" t="s">
        <v>255</v>
      </c>
      <c r="D212" s="91" t="s">
        <v>0</v>
      </c>
      <c r="E212" s="12" t="s">
        <v>65</v>
      </c>
      <c r="F212" s="12">
        <v>0</v>
      </c>
      <c r="G212" s="576"/>
      <c r="H212" s="576"/>
      <c r="I212" s="110" t="s">
        <v>63</v>
      </c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s="43" customFormat="1" ht="15" customHeight="1">
      <c r="A213" s="41" t="s">
        <v>268</v>
      </c>
      <c r="B213" s="303">
        <v>40353</v>
      </c>
      <c r="C213" s="321" t="s">
        <v>266</v>
      </c>
      <c r="D213" s="350" t="s">
        <v>47</v>
      </c>
      <c r="E213" s="309" t="s">
        <v>270</v>
      </c>
      <c r="F213" s="309">
        <v>1</v>
      </c>
      <c r="G213" s="195">
        <v>0</v>
      </c>
      <c r="H213" s="195">
        <v>1</v>
      </c>
      <c r="I213" s="307" t="s">
        <v>49</v>
      </c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s="43" customFormat="1" ht="15" customHeight="1">
      <c r="A214" s="144" t="s">
        <v>337</v>
      </c>
      <c r="B214" s="151">
        <v>40528</v>
      </c>
      <c r="C214" s="142" t="s">
        <v>322</v>
      </c>
      <c r="D214" s="155" t="s">
        <v>0</v>
      </c>
      <c r="E214" s="12" t="s">
        <v>65</v>
      </c>
      <c r="F214" s="12">
        <v>0</v>
      </c>
      <c r="G214" s="59">
        <v>0</v>
      </c>
      <c r="H214" s="59">
        <v>0</v>
      </c>
      <c r="I214" s="110" t="s">
        <v>63</v>
      </c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s="43" customFormat="1" ht="15" customHeight="1">
      <c r="A215" s="161" t="s">
        <v>328</v>
      </c>
      <c r="B215" s="151">
        <v>40501</v>
      </c>
      <c r="C215" s="142" t="s">
        <v>27</v>
      </c>
      <c r="D215" s="155" t="s">
        <v>0</v>
      </c>
      <c r="E215" s="12" t="s">
        <v>65</v>
      </c>
      <c r="F215" s="12">
        <v>0</v>
      </c>
      <c r="G215" s="546">
        <v>0</v>
      </c>
      <c r="H215" s="546">
        <v>0</v>
      </c>
      <c r="I215" s="110" t="s">
        <v>63</v>
      </c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s="160" customFormat="1" ht="15" customHeight="1">
      <c r="A216" s="144" t="s">
        <v>328</v>
      </c>
      <c r="B216" s="151">
        <v>40539</v>
      </c>
      <c r="C216" s="142" t="s">
        <v>27</v>
      </c>
      <c r="D216" s="155" t="s">
        <v>0</v>
      </c>
      <c r="E216" s="12" t="s">
        <v>65</v>
      </c>
      <c r="F216" s="12">
        <v>0</v>
      </c>
      <c r="G216" s="547"/>
      <c r="H216" s="547"/>
      <c r="I216" s="110" t="s">
        <v>63</v>
      </c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s="43" customFormat="1" ht="15" customHeight="1">
      <c r="A217" s="144" t="s">
        <v>180</v>
      </c>
      <c r="B217" s="151">
        <v>40395</v>
      </c>
      <c r="C217" s="152" t="s">
        <v>2</v>
      </c>
      <c r="D217" s="12" t="s">
        <v>0</v>
      </c>
      <c r="E217" s="12" t="s">
        <v>65</v>
      </c>
      <c r="F217" s="12">
        <v>0</v>
      </c>
      <c r="G217" s="189">
        <v>0</v>
      </c>
      <c r="H217" s="189">
        <v>0</v>
      </c>
      <c r="I217" s="110" t="s">
        <v>63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s="43" customFormat="1" ht="15" customHeight="1">
      <c r="A218" s="144" t="s">
        <v>277</v>
      </c>
      <c r="B218" s="151">
        <v>40385</v>
      </c>
      <c r="C218" s="142" t="s">
        <v>226</v>
      </c>
      <c r="D218" s="91" t="s">
        <v>0</v>
      </c>
      <c r="E218" s="12" t="s">
        <v>65</v>
      </c>
      <c r="F218" s="12">
        <v>0</v>
      </c>
      <c r="G218" s="59">
        <v>0</v>
      </c>
      <c r="H218" s="59">
        <v>0</v>
      </c>
      <c r="I218" s="110" t="s">
        <v>63</v>
      </c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s="43" customFormat="1" ht="15" customHeight="1">
      <c r="A219" s="140" t="s">
        <v>318</v>
      </c>
      <c r="B219" s="151">
        <v>40483</v>
      </c>
      <c r="C219" s="142" t="s">
        <v>288</v>
      </c>
      <c r="D219" s="155" t="s">
        <v>0</v>
      </c>
      <c r="E219" s="12" t="s">
        <v>65</v>
      </c>
      <c r="F219" s="12">
        <v>0</v>
      </c>
      <c r="G219" s="56">
        <v>0</v>
      </c>
      <c r="H219" s="56">
        <v>0</v>
      </c>
      <c r="I219" s="110" t="s">
        <v>63</v>
      </c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s="43" customFormat="1" ht="15" customHeight="1">
      <c r="A220" s="34" t="s">
        <v>240</v>
      </c>
      <c r="B220" s="25">
        <v>40266</v>
      </c>
      <c r="C220" s="128" t="s">
        <v>258</v>
      </c>
      <c r="D220" s="91" t="s">
        <v>0</v>
      </c>
      <c r="E220" s="12" t="s">
        <v>65</v>
      </c>
      <c r="F220" s="12">
        <v>0</v>
      </c>
      <c r="G220" s="188">
        <v>0</v>
      </c>
      <c r="H220" s="188">
        <v>0</v>
      </c>
      <c r="I220" s="110" t="s">
        <v>63</v>
      </c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s="43" customFormat="1" ht="15" customHeight="1">
      <c r="A221" s="53" t="s">
        <v>21</v>
      </c>
      <c r="B221" s="68">
        <v>40210</v>
      </c>
      <c r="C221" s="127" t="s">
        <v>54</v>
      </c>
      <c r="D221" s="12" t="s">
        <v>0</v>
      </c>
      <c r="E221" s="12" t="s">
        <v>65</v>
      </c>
      <c r="F221" s="3">
        <v>0</v>
      </c>
      <c r="G221" s="558">
        <v>0</v>
      </c>
      <c r="H221" s="558">
        <v>0</v>
      </c>
      <c r="I221" s="110" t="s">
        <v>63</v>
      </c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s="43" customFormat="1" ht="15" customHeight="1">
      <c r="A222" s="38" t="s">
        <v>21</v>
      </c>
      <c r="B222" s="25">
        <v>40360</v>
      </c>
      <c r="C222" s="128" t="s">
        <v>54</v>
      </c>
      <c r="D222" s="12" t="s">
        <v>0</v>
      </c>
      <c r="E222" s="12" t="s">
        <v>65</v>
      </c>
      <c r="F222" s="3">
        <v>0</v>
      </c>
      <c r="G222" s="575"/>
      <c r="H222" s="575"/>
      <c r="I222" s="110" t="s">
        <v>63</v>
      </c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s="43" customFormat="1" ht="15" customHeight="1">
      <c r="A223" s="144" t="s">
        <v>21</v>
      </c>
      <c r="B223" s="151">
        <v>40490</v>
      </c>
      <c r="C223" s="142" t="s">
        <v>54</v>
      </c>
      <c r="D223" s="12" t="s">
        <v>0</v>
      </c>
      <c r="E223" s="12" t="s">
        <v>65</v>
      </c>
      <c r="F223" s="3">
        <v>0</v>
      </c>
      <c r="G223" s="559"/>
      <c r="H223" s="559"/>
      <c r="I223" s="110" t="s">
        <v>63</v>
      </c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s="43" customFormat="1" ht="15" customHeight="1">
      <c r="A224" s="41" t="s">
        <v>236</v>
      </c>
      <c r="B224" s="25">
        <v>40252</v>
      </c>
      <c r="C224" s="128" t="s">
        <v>137</v>
      </c>
      <c r="D224" s="91" t="s">
        <v>0</v>
      </c>
      <c r="E224" s="12" t="s">
        <v>65</v>
      </c>
      <c r="F224" s="12">
        <v>0</v>
      </c>
      <c r="G224" s="59">
        <v>0</v>
      </c>
      <c r="H224" s="59">
        <v>0</v>
      </c>
      <c r="I224" s="110" t="s">
        <v>63</v>
      </c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s="43" customFormat="1" ht="15" customHeight="1">
      <c r="A225" s="144" t="s">
        <v>331</v>
      </c>
      <c r="B225" s="151">
        <v>40515</v>
      </c>
      <c r="C225" s="142" t="s">
        <v>226</v>
      </c>
      <c r="D225" s="155" t="s">
        <v>0</v>
      </c>
      <c r="E225" s="12" t="s">
        <v>65</v>
      </c>
      <c r="F225" s="12">
        <v>0</v>
      </c>
      <c r="G225" s="59">
        <v>0</v>
      </c>
      <c r="H225" s="59">
        <v>0</v>
      </c>
      <c r="I225" s="110" t="s">
        <v>63</v>
      </c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s="43" customFormat="1" ht="15" customHeight="1">
      <c r="A226" s="144" t="s">
        <v>343</v>
      </c>
      <c r="B226" s="151">
        <v>40525</v>
      </c>
      <c r="C226" s="142" t="s">
        <v>288</v>
      </c>
      <c r="D226" s="155" t="s">
        <v>0</v>
      </c>
      <c r="E226" s="12" t="s">
        <v>65</v>
      </c>
      <c r="F226" s="12">
        <v>0</v>
      </c>
      <c r="G226" s="59">
        <v>0</v>
      </c>
      <c r="H226" s="59">
        <v>0</v>
      </c>
      <c r="I226" s="110" t="s">
        <v>63</v>
      </c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s="43" customFormat="1" ht="15" customHeight="1">
      <c r="A227" s="41" t="s">
        <v>272</v>
      </c>
      <c r="B227" s="25">
        <v>40375</v>
      </c>
      <c r="C227" s="128" t="s">
        <v>263</v>
      </c>
      <c r="D227" s="91" t="s">
        <v>0</v>
      </c>
      <c r="E227" s="12" t="s">
        <v>65</v>
      </c>
      <c r="F227" s="12">
        <v>0</v>
      </c>
      <c r="G227" s="59">
        <v>0</v>
      </c>
      <c r="H227" s="59">
        <v>0</v>
      </c>
      <c r="I227" s="110" t="s">
        <v>63</v>
      </c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s="43" customFormat="1" ht="15" customHeight="1">
      <c r="A228" s="41" t="s">
        <v>252</v>
      </c>
      <c r="B228" s="25">
        <v>40308</v>
      </c>
      <c r="C228" s="128" t="s">
        <v>256</v>
      </c>
      <c r="D228" s="91" t="s">
        <v>0</v>
      </c>
      <c r="E228" s="12" t="s">
        <v>65</v>
      </c>
      <c r="F228" s="12">
        <v>0</v>
      </c>
      <c r="G228" s="59">
        <v>0</v>
      </c>
      <c r="H228" s="59">
        <v>0</v>
      </c>
      <c r="I228" s="110" t="s">
        <v>63</v>
      </c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43" customFormat="1" ht="15" customHeight="1">
      <c r="A229" s="41" t="s">
        <v>237</v>
      </c>
      <c r="B229" s="25">
        <v>40262</v>
      </c>
      <c r="C229" s="128" t="s">
        <v>27</v>
      </c>
      <c r="D229" s="12" t="s">
        <v>0</v>
      </c>
      <c r="E229" s="12" t="s">
        <v>65</v>
      </c>
      <c r="F229" s="12">
        <v>0</v>
      </c>
      <c r="G229" s="189">
        <v>0</v>
      </c>
      <c r="H229" s="189">
        <v>0</v>
      </c>
      <c r="I229" s="110" t="s">
        <v>63</v>
      </c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43" customFormat="1" ht="15" customHeight="1">
      <c r="A230" s="144" t="s">
        <v>304</v>
      </c>
      <c r="B230" s="151">
        <v>40461</v>
      </c>
      <c r="C230" s="142" t="s">
        <v>266</v>
      </c>
      <c r="D230" s="155" t="s">
        <v>0</v>
      </c>
      <c r="E230" s="12" t="s">
        <v>65</v>
      </c>
      <c r="F230" s="12">
        <v>0</v>
      </c>
      <c r="G230" s="59">
        <v>0</v>
      </c>
      <c r="H230" s="59">
        <v>0</v>
      </c>
      <c r="I230" s="110" t="s">
        <v>63</v>
      </c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s="43" customFormat="1" ht="15" customHeight="1">
      <c r="A231" s="41" t="s">
        <v>165</v>
      </c>
      <c r="B231" s="25">
        <v>40199</v>
      </c>
      <c r="C231" s="119" t="s">
        <v>27</v>
      </c>
      <c r="D231" s="12" t="s">
        <v>0</v>
      </c>
      <c r="E231" s="12" t="s">
        <v>65</v>
      </c>
      <c r="F231" s="12">
        <v>0</v>
      </c>
      <c r="G231" s="189">
        <v>0</v>
      </c>
      <c r="H231" s="189">
        <v>0</v>
      </c>
      <c r="I231" s="110" t="s">
        <v>63</v>
      </c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</sheetData>
  <sheetProtection/>
  <autoFilter ref="A7:I231"/>
  <mergeCells count="46">
    <mergeCell ref="G215:G216"/>
    <mergeCell ref="H215:H216"/>
    <mergeCell ref="G221:G223"/>
    <mergeCell ref="H221:H223"/>
    <mergeCell ref="G190:G192"/>
    <mergeCell ref="H190:H192"/>
    <mergeCell ref="G199:G209"/>
    <mergeCell ref="H199:H209"/>
    <mergeCell ref="G211:G212"/>
    <mergeCell ref="H211:H212"/>
    <mergeCell ref="G151:G158"/>
    <mergeCell ref="H151:H158"/>
    <mergeCell ref="G159:G166"/>
    <mergeCell ref="H159:H166"/>
    <mergeCell ref="G184:G185"/>
    <mergeCell ref="H184:H185"/>
    <mergeCell ref="G103:G113"/>
    <mergeCell ref="H103:H113"/>
    <mergeCell ref="G128:G135"/>
    <mergeCell ref="H128:H135"/>
    <mergeCell ref="G136:G147"/>
    <mergeCell ref="H136:H147"/>
    <mergeCell ref="G71:G79"/>
    <mergeCell ref="H71:H79"/>
    <mergeCell ref="G91:G92"/>
    <mergeCell ref="H91:H92"/>
    <mergeCell ref="G99:G100"/>
    <mergeCell ref="H99:H100"/>
    <mergeCell ref="G47:G53"/>
    <mergeCell ref="H47:H53"/>
    <mergeCell ref="G54:G62"/>
    <mergeCell ref="H54:H62"/>
    <mergeCell ref="G63:G70"/>
    <mergeCell ref="H63:H70"/>
    <mergeCell ref="G32:G35"/>
    <mergeCell ref="H32:H35"/>
    <mergeCell ref="G36:G37"/>
    <mergeCell ref="H36:H37"/>
    <mergeCell ref="G42:G43"/>
    <mergeCell ref="H42:H43"/>
    <mergeCell ref="G12:G14"/>
    <mergeCell ref="H12:H14"/>
    <mergeCell ref="G10:G11"/>
    <mergeCell ref="H10:H11"/>
    <mergeCell ref="G16:G17"/>
    <mergeCell ref="H16:H17"/>
  </mergeCells>
  <printOptions/>
  <pageMargins left="0.5" right="0.5" top="0.61" bottom="0.46" header="0.38" footer="0.2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5"/>
  <sheetViews>
    <sheetView showGridLines="0" zoomScale="110" zoomScaleNormal="110" zoomScalePageLayoutView="0" workbookViewId="0" topLeftCell="A1">
      <pane xSplit="3" ySplit="7" topLeftCell="D9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04" sqref="C104"/>
    </sheetView>
  </sheetViews>
  <sheetFormatPr defaultColWidth="9.140625" defaultRowHeight="12.75"/>
  <cols>
    <col min="1" max="1" width="23.57421875" style="0" customWidth="1"/>
    <col min="2" max="2" width="13.421875" style="0" customWidth="1"/>
    <col min="3" max="3" width="22.7109375" style="0" customWidth="1"/>
    <col min="4" max="8" width="8.7109375" style="0" customWidth="1"/>
    <col min="9" max="9" width="34.421875" style="0" customWidth="1"/>
  </cols>
  <sheetData>
    <row r="1" spans="2:12" ht="15">
      <c r="B1" s="165" t="s">
        <v>333</v>
      </c>
      <c r="D1" s="1"/>
      <c r="E1" s="1"/>
      <c r="F1" s="93"/>
      <c r="I1" s="168" t="s">
        <v>334</v>
      </c>
      <c r="K1" s="1"/>
      <c r="L1" s="1"/>
    </row>
    <row r="2" spans="2:9" ht="15.75" customHeight="1">
      <c r="B2" s="165" t="s">
        <v>59</v>
      </c>
      <c r="D2" s="2"/>
      <c r="E2" s="2"/>
      <c r="F2" s="94"/>
      <c r="I2" s="169" t="s">
        <v>113</v>
      </c>
    </row>
    <row r="3" spans="6:9" ht="12.75">
      <c r="F3" s="94"/>
      <c r="I3" s="170" t="s">
        <v>114</v>
      </c>
    </row>
    <row r="4" spans="1:9" ht="20.25">
      <c r="A4" s="164" t="s">
        <v>62</v>
      </c>
      <c r="F4" s="94"/>
      <c r="I4" s="171" t="s">
        <v>336</v>
      </c>
    </row>
    <row r="5" spans="1:9" ht="19.5" customHeight="1">
      <c r="A5" s="166" t="s">
        <v>335</v>
      </c>
      <c r="B5" s="167">
        <v>40178</v>
      </c>
      <c r="C5" s="511" t="s">
        <v>51</v>
      </c>
      <c r="D5" s="512"/>
      <c r="E5" s="512"/>
      <c r="F5" s="512"/>
      <c r="G5" s="512"/>
      <c r="H5" s="512"/>
      <c r="I5" s="512"/>
    </row>
    <row r="6" ht="8.25" customHeight="1">
      <c r="I6" s="163"/>
    </row>
    <row r="7" spans="1:9" ht="30" customHeight="1">
      <c r="A7" s="104" t="s">
        <v>85</v>
      </c>
      <c r="B7" s="105" t="s">
        <v>86</v>
      </c>
      <c r="C7" s="106" t="s">
        <v>87</v>
      </c>
      <c r="D7" s="106" t="s">
        <v>88</v>
      </c>
      <c r="E7" s="107" t="s">
        <v>89</v>
      </c>
      <c r="F7" s="108" t="s">
        <v>90</v>
      </c>
      <c r="G7" s="107" t="s">
        <v>91</v>
      </c>
      <c r="H7" s="108" t="s">
        <v>92</v>
      </c>
      <c r="I7" s="109" t="s">
        <v>93</v>
      </c>
    </row>
    <row r="8" spans="1:9" ht="15" customHeight="1">
      <c r="A8" s="11" t="s">
        <v>29</v>
      </c>
      <c r="B8" s="25">
        <v>39829</v>
      </c>
      <c r="C8" s="119" t="s">
        <v>27</v>
      </c>
      <c r="D8" s="12" t="s">
        <v>0</v>
      </c>
      <c r="E8" s="12" t="s">
        <v>65</v>
      </c>
      <c r="F8" s="4">
        <v>0</v>
      </c>
      <c r="G8" s="580">
        <f>0/9</f>
        <v>0</v>
      </c>
      <c r="H8" s="580">
        <f>3/9</f>
        <v>0.3333333333333333</v>
      </c>
      <c r="I8" s="110" t="s">
        <v>63</v>
      </c>
    </row>
    <row r="9" spans="1:9" ht="15" customHeight="1">
      <c r="A9" s="38" t="s">
        <v>29</v>
      </c>
      <c r="B9" s="68">
        <v>39878</v>
      </c>
      <c r="C9" s="120" t="s">
        <v>27</v>
      </c>
      <c r="D9" s="12" t="s">
        <v>0</v>
      </c>
      <c r="E9" s="12" t="s">
        <v>65</v>
      </c>
      <c r="F9" s="4">
        <v>0</v>
      </c>
      <c r="G9" s="577"/>
      <c r="H9" s="577"/>
      <c r="I9" s="110" t="s">
        <v>63</v>
      </c>
    </row>
    <row r="10" spans="1:9" ht="15" customHeight="1">
      <c r="A10" s="38" t="s">
        <v>29</v>
      </c>
      <c r="B10" s="68">
        <v>39919</v>
      </c>
      <c r="C10" s="120" t="s">
        <v>27</v>
      </c>
      <c r="D10" s="12" t="s">
        <v>0</v>
      </c>
      <c r="E10" s="12" t="s">
        <v>65</v>
      </c>
      <c r="F10" s="4">
        <v>0</v>
      </c>
      <c r="G10" s="577"/>
      <c r="H10" s="577"/>
      <c r="I10" s="110" t="s">
        <v>63</v>
      </c>
    </row>
    <row r="11" spans="1:9" ht="15" customHeight="1">
      <c r="A11" s="211" t="s">
        <v>29</v>
      </c>
      <c r="B11" s="208">
        <v>39962</v>
      </c>
      <c r="C11" s="212" t="s">
        <v>27</v>
      </c>
      <c r="D11" s="199" t="s">
        <v>47</v>
      </c>
      <c r="E11" s="199" t="s">
        <v>48</v>
      </c>
      <c r="F11" s="213">
        <v>3</v>
      </c>
      <c r="G11" s="577"/>
      <c r="H11" s="577"/>
      <c r="I11" s="197" t="s">
        <v>359</v>
      </c>
    </row>
    <row r="12" spans="1:9" ht="15" customHeight="1">
      <c r="A12" s="55" t="s">
        <v>29</v>
      </c>
      <c r="B12" s="25">
        <v>40003</v>
      </c>
      <c r="C12" s="119" t="s">
        <v>27</v>
      </c>
      <c r="D12" s="12" t="s">
        <v>0</v>
      </c>
      <c r="E12" s="12" t="s">
        <v>65</v>
      </c>
      <c r="F12" s="4">
        <v>0</v>
      </c>
      <c r="G12" s="577"/>
      <c r="H12" s="577"/>
      <c r="I12" s="110" t="s">
        <v>63</v>
      </c>
    </row>
    <row r="13" spans="1:9" ht="15" customHeight="1">
      <c r="A13" s="55" t="s">
        <v>29</v>
      </c>
      <c r="B13" s="68">
        <v>40045</v>
      </c>
      <c r="C13" s="120" t="s">
        <v>27</v>
      </c>
      <c r="D13" s="12" t="s">
        <v>0</v>
      </c>
      <c r="E13" s="12" t="s">
        <v>65</v>
      </c>
      <c r="F13" s="4">
        <v>0</v>
      </c>
      <c r="G13" s="577"/>
      <c r="H13" s="577"/>
      <c r="I13" s="110" t="s">
        <v>63</v>
      </c>
    </row>
    <row r="14" spans="1:9" ht="15" customHeight="1">
      <c r="A14" s="55" t="s">
        <v>29</v>
      </c>
      <c r="B14" s="25">
        <v>40091</v>
      </c>
      <c r="C14" s="119" t="s">
        <v>27</v>
      </c>
      <c r="D14" s="12" t="s">
        <v>0</v>
      </c>
      <c r="E14" s="12" t="s">
        <v>65</v>
      </c>
      <c r="F14" s="4">
        <v>0</v>
      </c>
      <c r="G14" s="577"/>
      <c r="H14" s="577"/>
      <c r="I14" s="110" t="s">
        <v>63</v>
      </c>
    </row>
    <row r="15" spans="1:9" ht="15" customHeight="1">
      <c r="A15" s="55" t="s">
        <v>29</v>
      </c>
      <c r="B15" s="25">
        <v>40132</v>
      </c>
      <c r="C15" s="119" t="s">
        <v>27</v>
      </c>
      <c r="D15" s="12" t="s">
        <v>0</v>
      </c>
      <c r="E15" s="12" t="s">
        <v>65</v>
      </c>
      <c r="F15" s="4">
        <v>0</v>
      </c>
      <c r="G15" s="577"/>
      <c r="H15" s="577"/>
      <c r="I15" s="110" t="s">
        <v>63</v>
      </c>
    </row>
    <row r="16" spans="1:9" ht="15" customHeight="1">
      <c r="A16" s="41" t="s">
        <v>29</v>
      </c>
      <c r="B16" s="25">
        <v>40177</v>
      </c>
      <c r="C16" s="119" t="s">
        <v>27</v>
      </c>
      <c r="D16" s="12" t="s">
        <v>0</v>
      </c>
      <c r="E16" s="12" t="s">
        <v>65</v>
      </c>
      <c r="F16" s="4">
        <v>0</v>
      </c>
      <c r="G16" s="578"/>
      <c r="H16" s="578"/>
      <c r="I16" s="110" t="s">
        <v>63</v>
      </c>
    </row>
    <row r="17" spans="1:9" ht="15" customHeight="1">
      <c r="A17" s="24" t="s">
        <v>140</v>
      </c>
      <c r="B17" s="72">
        <v>39821</v>
      </c>
      <c r="C17" s="123" t="s">
        <v>27</v>
      </c>
      <c r="D17" s="23" t="s">
        <v>0</v>
      </c>
      <c r="E17" s="19" t="s">
        <v>65</v>
      </c>
      <c r="F17" s="71">
        <v>0</v>
      </c>
      <c r="G17" s="549">
        <f>0/10</f>
        <v>0</v>
      </c>
      <c r="H17" s="549">
        <f>0/10</f>
        <v>0</v>
      </c>
      <c r="I17" s="110" t="s">
        <v>63</v>
      </c>
    </row>
    <row r="18" spans="1:9" ht="15" customHeight="1">
      <c r="A18" s="24" t="s">
        <v>140</v>
      </c>
      <c r="B18" s="70">
        <v>39878</v>
      </c>
      <c r="C18" s="122" t="s">
        <v>27</v>
      </c>
      <c r="D18" s="23" t="s">
        <v>0</v>
      </c>
      <c r="E18" s="19" t="s">
        <v>65</v>
      </c>
      <c r="F18" s="71">
        <v>0</v>
      </c>
      <c r="G18" s="549"/>
      <c r="H18" s="549"/>
      <c r="I18" s="110" t="s">
        <v>63</v>
      </c>
    </row>
    <row r="19" spans="1:9" ht="15" customHeight="1">
      <c r="A19" s="24" t="s">
        <v>140</v>
      </c>
      <c r="B19" s="72">
        <v>39906</v>
      </c>
      <c r="C19" s="123" t="s">
        <v>27</v>
      </c>
      <c r="D19" s="23" t="s">
        <v>0</v>
      </c>
      <c r="E19" s="19" t="s">
        <v>65</v>
      </c>
      <c r="F19" s="71">
        <v>0</v>
      </c>
      <c r="G19" s="549"/>
      <c r="H19" s="549"/>
      <c r="I19" s="110" t="s">
        <v>63</v>
      </c>
    </row>
    <row r="20" spans="1:9" ht="15" customHeight="1">
      <c r="A20" s="24" t="s">
        <v>140</v>
      </c>
      <c r="B20" s="72">
        <v>39934</v>
      </c>
      <c r="C20" s="123" t="s">
        <v>27</v>
      </c>
      <c r="D20" s="23" t="s">
        <v>0</v>
      </c>
      <c r="E20" s="19" t="s">
        <v>65</v>
      </c>
      <c r="F20" s="71">
        <v>0</v>
      </c>
      <c r="G20" s="549"/>
      <c r="H20" s="549"/>
      <c r="I20" s="110" t="s">
        <v>63</v>
      </c>
    </row>
    <row r="21" spans="1:9" ht="15" customHeight="1">
      <c r="A21" s="24" t="s">
        <v>140</v>
      </c>
      <c r="B21" s="72">
        <v>39963</v>
      </c>
      <c r="C21" s="123" t="s">
        <v>27</v>
      </c>
      <c r="D21" s="23" t="s">
        <v>0</v>
      </c>
      <c r="E21" s="19" t="s">
        <v>65</v>
      </c>
      <c r="F21" s="71">
        <v>0</v>
      </c>
      <c r="G21" s="549"/>
      <c r="H21" s="549"/>
      <c r="I21" s="110" t="s">
        <v>63</v>
      </c>
    </row>
    <row r="22" spans="1:9" ht="15" customHeight="1">
      <c r="A22" s="24" t="s">
        <v>140</v>
      </c>
      <c r="B22" s="70">
        <v>39990</v>
      </c>
      <c r="C22" s="122" t="s">
        <v>27</v>
      </c>
      <c r="D22" s="95" t="s">
        <v>0</v>
      </c>
      <c r="E22" s="29" t="s">
        <v>65</v>
      </c>
      <c r="F22" s="30">
        <v>0</v>
      </c>
      <c r="G22" s="549"/>
      <c r="H22" s="549"/>
      <c r="I22" s="110" t="s">
        <v>63</v>
      </c>
    </row>
    <row r="23" spans="1:9" ht="15" customHeight="1">
      <c r="A23" s="24" t="s">
        <v>140</v>
      </c>
      <c r="B23" s="72">
        <v>40018</v>
      </c>
      <c r="C23" s="123" t="s">
        <v>27</v>
      </c>
      <c r="D23" s="95" t="s">
        <v>0</v>
      </c>
      <c r="E23" s="29" t="s">
        <v>65</v>
      </c>
      <c r="F23" s="30">
        <v>0</v>
      </c>
      <c r="G23" s="549"/>
      <c r="H23" s="549"/>
      <c r="I23" s="110" t="s">
        <v>63</v>
      </c>
    </row>
    <row r="24" spans="1:9" ht="15" customHeight="1">
      <c r="A24" s="24" t="s">
        <v>140</v>
      </c>
      <c r="B24" s="72">
        <v>40046</v>
      </c>
      <c r="C24" s="123" t="s">
        <v>27</v>
      </c>
      <c r="D24" s="95" t="s">
        <v>0</v>
      </c>
      <c r="E24" s="29" t="s">
        <v>65</v>
      </c>
      <c r="F24" s="30">
        <v>0</v>
      </c>
      <c r="G24" s="549"/>
      <c r="H24" s="549"/>
      <c r="I24" s="110" t="s">
        <v>63</v>
      </c>
    </row>
    <row r="25" spans="1:9" ht="15" customHeight="1">
      <c r="A25" s="24" t="s">
        <v>140</v>
      </c>
      <c r="B25" s="70">
        <v>40073</v>
      </c>
      <c r="C25" s="122" t="s">
        <v>27</v>
      </c>
      <c r="D25" s="95" t="s">
        <v>0</v>
      </c>
      <c r="E25" s="29" t="s">
        <v>65</v>
      </c>
      <c r="F25" s="30">
        <v>0</v>
      </c>
      <c r="G25" s="549"/>
      <c r="H25" s="549"/>
      <c r="I25" s="110" t="s">
        <v>63</v>
      </c>
    </row>
    <row r="26" spans="1:9" ht="15" customHeight="1">
      <c r="A26" s="48" t="s">
        <v>140</v>
      </c>
      <c r="B26" s="70">
        <v>40118</v>
      </c>
      <c r="C26" s="122" t="s">
        <v>27</v>
      </c>
      <c r="D26" s="95" t="s">
        <v>0</v>
      </c>
      <c r="E26" s="29" t="s">
        <v>65</v>
      </c>
      <c r="F26" s="30">
        <v>0</v>
      </c>
      <c r="G26" s="547"/>
      <c r="H26" s="547"/>
      <c r="I26" s="110" t="s">
        <v>63</v>
      </c>
    </row>
    <row r="27" spans="1:9" ht="15" customHeight="1">
      <c r="A27" s="33" t="s">
        <v>31</v>
      </c>
      <c r="B27" s="36">
        <v>39836</v>
      </c>
      <c r="C27" s="120" t="s">
        <v>27</v>
      </c>
      <c r="D27" s="13" t="s">
        <v>0</v>
      </c>
      <c r="E27" s="12" t="s">
        <v>65</v>
      </c>
      <c r="F27" s="4">
        <v>0</v>
      </c>
      <c r="G27" s="580">
        <f>1/10</f>
        <v>0.1</v>
      </c>
      <c r="H27" s="546">
        <f>0/10</f>
        <v>0</v>
      </c>
      <c r="I27" s="110" t="s">
        <v>63</v>
      </c>
    </row>
    <row r="28" spans="1:9" ht="15" customHeight="1">
      <c r="A28" s="35" t="s">
        <v>31</v>
      </c>
      <c r="B28" s="36">
        <v>39872</v>
      </c>
      <c r="C28" s="120" t="s">
        <v>27</v>
      </c>
      <c r="D28" s="13" t="s">
        <v>0</v>
      </c>
      <c r="E28" s="12" t="s">
        <v>65</v>
      </c>
      <c r="F28" s="4">
        <v>0</v>
      </c>
      <c r="G28" s="577"/>
      <c r="H28" s="549"/>
      <c r="I28" s="110" t="s">
        <v>63</v>
      </c>
    </row>
    <row r="29" spans="1:9" ht="15" customHeight="1">
      <c r="A29" s="35" t="s">
        <v>31</v>
      </c>
      <c r="B29" s="36">
        <v>39912</v>
      </c>
      <c r="C29" s="120" t="s">
        <v>27</v>
      </c>
      <c r="D29" s="13" t="s">
        <v>0</v>
      </c>
      <c r="E29" s="12" t="s">
        <v>65</v>
      </c>
      <c r="F29" s="4">
        <v>0</v>
      </c>
      <c r="G29" s="577"/>
      <c r="H29" s="549"/>
      <c r="I29" s="110" t="s">
        <v>63</v>
      </c>
    </row>
    <row r="30" spans="1:9" ht="15" customHeight="1">
      <c r="A30" s="35" t="s">
        <v>31</v>
      </c>
      <c r="B30" s="36">
        <v>39954</v>
      </c>
      <c r="C30" s="120" t="s">
        <v>27</v>
      </c>
      <c r="D30" s="13" t="s">
        <v>0</v>
      </c>
      <c r="E30" s="12" t="s">
        <v>65</v>
      </c>
      <c r="F30" s="4">
        <v>0</v>
      </c>
      <c r="G30" s="577"/>
      <c r="H30" s="549"/>
      <c r="I30" s="110" t="s">
        <v>63</v>
      </c>
    </row>
    <row r="31" spans="1:9" ht="15" customHeight="1">
      <c r="A31" s="35" t="s">
        <v>31</v>
      </c>
      <c r="B31" s="46">
        <v>39996</v>
      </c>
      <c r="C31" s="119" t="s">
        <v>27</v>
      </c>
      <c r="D31" s="13" t="s">
        <v>0</v>
      </c>
      <c r="E31" s="12" t="s">
        <v>65</v>
      </c>
      <c r="F31" s="4">
        <v>0</v>
      </c>
      <c r="G31" s="577"/>
      <c r="H31" s="549"/>
      <c r="I31" s="110" t="s">
        <v>63</v>
      </c>
    </row>
    <row r="32" spans="1:9" ht="15" customHeight="1">
      <c r="A32" s="35" t="s">
        <v>31</v>
      </c>
      <c r="B32" s="36">
        <v>40038</v>
      </c>
      <c r="C32" s="120" t="s">
        <v>27</v>
      </c>
      <c r="D32" s="13" t="s">
        <v>0</v>
      </c>
      <c r="E32" s="12" t="s">
        <v>65</v>
      </c>
      <c r="F32" s="4">
        <v>0</v>
      </c>
      <c r="G32" s="577"/>
      <c r="H32" s="549"/>
      <c r="I32" s="110" t="s">
        <v>63</v>
      </c>
    </row>
    <row r="33" spans="1:9" ht="15" customHeight="1">
      <c r="A33" s="35" t="s">
        <v>31</v>
      </c>
      <c r="B33" s="46">
        <v>40052</v>
      </c>
      <c r="C33" s="119" t="s">
        <v>27</v>
      </c>
      <c r="D33" s="13" t="s">
        <v>0</v>
      </c>
      <c r="E33" s="12" t="s">
        <v>65</v>
      </c>
      <c r="F33" s="4">
        <v>0</v>
      </c>
      <c r="G33" s="577"/>
      <c r="H33" s="549"/>
      <c r="I33" s="110" t="s">
        <v>63</v>
      </c>
    </row>
    <row r="34" spans="1:9" ht="15" customHeight="1">
      <c r="A34" s="35" t="s">
        <v>31</v>
      </c>
      <c r="B34" s="46">
        <v>40080</v>
      </c>
      <c r="C34" s="119" t="s">
        <v>27</v>
      </c>
      <c r="D34" s="13" t="s">
        <v>0</v>
      </c>
      <c r="E34" s="12" t="s">
        <v>65</v>
      </c>
      <c r="F34" s="4">
        <v>0</v>
      </c>
      <c r="G34" s="577"/>
      <c r="H34" s="549"/>
      <c r="I34" s="110" t="s">
        <v>63</v>
      </c>
    </row>
    <row r="35" spans="1:9" ht="15" customHeight="1">
      <c r="A35" s="214" t="s">
        <v>31</v>
      </c>
      <c r="B35" s="220">
        <v>40122</v>
      </c>
      <c r="C35" s="212" t="s">
        <v>27</v>
      </c>
      <c r="D35" s="199" t="s">
        <v>47</v>
      </c>
      <c r="E35" s="199" t="s">
        <v>50</v>
      </c>
      <c r="F35" s="213">
        <v>1</v>
      </c>
      <c r="G35" s="577"/>
      <c r="H35" s="549"/>
      <c r="I35" s="222" t="s">
        <v>52</v>
      </c>
    </row>
    <row r="36" spans="1:9" ht="15" customHeight="1">
      <c r="A36" s="48" t="s">
        <v>31</v>
      </c>
      <c r="B36" s="36">
        <v>40171</v>
      </c>
      <c r="C36" s="120" t="s">
        <v>27</v>
      </c>
      <c r="D36" s="26" t="s">
        <v>0</v>
      </c>
      <c r="E36" s="26" t="s">
        <v>65</v>
      </c>
      <c r="F36" s="31">
        <v>0</v>
      </c>
      <c r="G36" s="578"/>
      <c r="H36" s="547"/>
      <c r="I36" s="112" t="s">
        <v>63</v>
      </c>
    </row>
    <row r="37" spans="1:9" ht="15" customHeight="1">
      <c r="A37" s="53" t="s">
        <v>1</v>
      </c>
      <c r="B37" s="68">
        <v>39908</v>
      </c>
      <c r="C37" s="125" t="s">
        <v>2</v>
      </c>
      <c r="D37" s="12" t="s">
        <v>0</v>
      </c>
      <c r="E37" s="12" t="s">
        <v>65</v>
      </c>
      <c r="F37" s="3">
        <v>0</v>
      </c>
      <c r="G37" s="549">
        <f>0/3</f>
        <v>0</v>
      </c>
      <c r="H37" s="549">
        <f>0/3</f>
        <v>0</v>
      </c>
      <c r="I37" s="110" t="s">
        <v>63</v>
      </c>
    </row>
    <row r="38" spans="1:9" ht="15" customHeight="1">
      <c r="A38" s="55" t="s">
        <v>1</v>
      </c>
      <c r="B38" s="25">
        <v>39935</v>
      </c>
      <c r="C38" s="124" t="s">
        <v>2</v>
      </c>
      <c r="D38" s="12" t="s">
        <v>0</v>
      </c>
      <c r="E38" s="12" t="s">
        <v>65</v>
      </c>
      <c r="F38" s="3">
        <v>0</v>
      </c>
      <c r="G38" s="549"/>
      <c r="H38" s="549"/>
      <c r="I38" s="110" t="s">
        <v>63</v>
      </c>
    </row>
    <row r="39" spans="1:9" ht="15" customHeight="1">
      <c r="A39" s="54" t="s">
        <v>1</v>
      </c>
      <c r="B39" s="68">
        <v>39971</v>
      </c>
      <c r="C39" s="125" t="s">
        <v>2</v>
      </c>
      <c r="D39" s="12" t="s">
        <v>0</v>
      </c>
      <c r="E39" s="12" t="s">
        <v>65</v>
      </c>
      <c r="F39" s="3">
        <v>0</v>
      </c>
      <c r="G39" s="547"/>
      <c r="H39" s="547"/>
      <c r="I39" s="110" t="s">
        <v>63</v>
      </c>
    </row>
    <row r="40" spans="1:9" ht="15" customHeight="1">
      <c r="A40" s="33" t="s">
        <v>34</v>
      </c>
      <c r="B40" s="25">
        <v>39843</v>
      </c>
      <c r="C40" s="119" t="s">
        <v>27</v>
      </c>
      <c r="D40" s="50" t="s">
        <v>0</v>
      </c>
      <c r="E40" s="26" t="s">
        <v>65</v>
      </c>
      <c r="F40" s="27">
        <v>0</v>
      </c>
      <c r="G40" s="546">
        <f>0/8</f>
        <v>0</v>
      </c>
      <c r="H40" s="580">
        <f>1/8</f>
        <v>0.125</v>
      </c>
      <c r="I40" s="110" t="s">
        <v>63</v>
      </c>
    </row>
    <row r="41" spans="1:9" ht="15" customHeight="1">
      <c r="A41" s="24" t="s">
        <v>34</v>
      </c>
      <c r="B41" s="25">
        <v>39885</v>
      </c>
      <c r="C41" s="119" t="s">
        <v>27</v>
      </c>
      <c r="D41" s="50" t="s">
        <v>0</v>
      </c>
      <c r="E41" s="26" t="s">
        <v>65</v>
      </c>
      <c r="F41" s="27">
        <v>0</v>
      </c>
      <c r="G41" s="549"/>
      <c r="H41" s="577"/>
      <c r="I41" s="110" t="s">
        <v>63</v>
      </c>
    </row>
    <row r="42" spans="1:9" ht="15" customHeight="1">
      <c r="A42" s="24" t="s">
        <v>34</v>
      </c>
      <c r="B42" s="25">
        <v>39926</v>
      </c>
      <c r="C42" s="119" t="s">
        <v>27</v>
      </c>
      <c r="D42" s="50" t="s">
        <v>0</v>
      </c>
      <c r="E42" s="26" t="s">
        <v>65</v>
      </c>
      <c r="F42" s="27">
        <v>0</v>
      </c>
      <c r="G42" s="549"/>
      <c r="H42" s="577"/>
      <c r="I42" s="110" t="s">
        <v>63</v>
      </c>
    </row>
    <row r="43" spans="1:9" ht="15" customHeight="1">
      <c r="A43" s="24" t="s">
        <v>34</v>
      </c>
      <c r="B43" s="25">
        <v>39968</v>
      </c>
      <c r="C43" s="119" t="s">
        <v>27</v>
      </c>
      <c r="D43" s="50" t="s">
        <v>0</v>
      </c>
      <c r="E43" s="26" t="s">
        <v>65</v>
      </c>
      <c r="F43" s="27">
        <v>0</v>
      </c>
      <c r="G43" s="549"/>
      <c r="H43" s="577"/>
      <c r="I43" s="110" t="s">
        <v>63</v>
      </c>
    </row>
    <row r="44" spans="1:9" ht="15" customHeight="1">
      <c r="A44" s="214" t="s">
        <v>34</v>
      </c>
      <c r="B44" s="217">
        <v>40010</v>
      </c>
      <c r="C44" s="218" t="s">
        <v>27</v>
      </c>
      <c r="D44" s="199" t="s">
        <v>47</v>
      </c>
      <c r="E44" s="199" t="s">
        <v>48</v>
      </c>
      <c r="F44" s="213">
        <v>1</v>
      </c>
      <c r="G44" s="549"/>
      <c r="H44" s="577"/>
      <c r="I44" s="197" t="s">
        <v>185</v>
      </c>
    </row>
    <row r="45" spans="1:9" ht="15" customHeight="1">
      <c r="A45" s="24" t="s">
        <v>34</v>
      </c>
      <c r="B45" s="68">
        <v>40052</v>
      </c>
      <c r="C45" s="120" t="s">
        <v>27</v>
      </c>
      <c r="D45" s="50" t="s">
        <v>0</v>
      </c>
      <c r="E45" s="26" t="s">
        <v>65</v>
      </c>
      <c r="F45" s="31">
        <v>0</v>
      </c>
      <c r="G45" s="549"/>
      <c r="H45" s="577"/>
      <c r="I45" s="110" t="s">
        <v>63</v>
      </c>
    </row>
    <row r="46" spans="1:9" ht="15" customHeight="1">
      <c r="A46" s="24" t="s">
        <v>34</v>
      </c>
      <c r="B46" s="68">
        <v>40094</v>
      </c>
      <c r="C46" s="120" t="s">
        <v>27</v>
      </c>
      <c r="D46" s="50" t="s">
        <v>0</v>
      </c>
      <c r="E46" s="26" t="s">
        <v>65</v>
      </c>
      <c r="F46" s="31">
        <v>0</v>
      </c>
      <c r="G46" s="549"/>
      <c r="H46" s="577"/>
      <c r="I46" s="110" t="s">
        <v>63</v>
      </c>
    </row>
    <row r="47" spans="1:9" ht="15" customHeight="1">
      <c r="A47" s="48" t="s">
        <v>34</v>
      </c>
      <c r="B47" s="68">
        <v>40137</v>
      </c>
      <c r="C47" s="120" t="s">
        <v>27</v>
      </c>
      <c r="D47" s="50" t="s">
        <v>0</v>
      </c>
      <c r="E47" s="26" t="s">
        <v>65</v>
      </c>
      <c r="F47" s="31">
        <v>0</v>
      </c>
      <c r="G47" s="547"/>
      <c r="H47" s="578"/>
      <c r="I47" s="110" t="s">
        <v>63</v>
      </c>
    </row>
    <row r="48" spans="1:9" ht="15" customHeight="1">
      <c r="A48" s="33" t="s">
        <v>133</v>
      </c>
      <c r="B48" s="68">
        <v>39829</v>
      </c>
      <c r="C48" s="120" t="s">
        <v>27</v>
      </c>
      <c r="D48" s="26" t="s">
        <v>0</v>
      </c>
      <c r="E48" s="26" t="s">
        <v>65</v>
      </c>
      <c r="F48" s="31">
        <v>0</v>
      </c>
      <c r="G48" s="581">
        <f>0/13</f>
        <v>0</v>
      </c>
      <c r="H48" s="581">
        <f>0/13</f>
        <v>0</v>
      </c>
      <c r="I48" s="110" t="s">
        <v>63</v>
      </c>
    </row>
    <row r="49" spans="1:9" ht="15" customHeight="1">
      <c r="A49" s="24" t="s">
        <v>133</v>
      </c>
      <c r="B49" s="68">
        <v>39857</v>
      </c>
      <c r="C49" s="120" t="s">
        <v>27</v>
      </c>
      <c r="D49" s="26" t="s">
        <v>0</v>
      </c>
      <c r="E49" s="26" t="s">
        <v>65</v>
      </c>
      <c r="F49" s="31">
        <v>0</v>
      </c>
      <c r="G49" s="582"/>
      <c r="H49" s="582"/>
      <c r="I49" s="110" t="s">
        <v>63</v>
      </c>
    </row>
    <row r="50" spans="1:256" s="82" customFormat="1" ht="15" customHeight="1">
      <c r="A50" s="35" t="s">
        <v>133</v>
      </c>
      <c r="B50" s="68">
        <v>39887</v>
      </c>
      <c r="C50" s="120" t="s">
        <v>27</v>
      </c>
      <c r="D50" s="26" t="s">
        <v>0</v>
      </c>
      <c r="E50" s="26" t="s">
        <v>65</v>
      </c>
      <c r="F50" s="31">
        <v>0</v>
      </c>
      <c r="G50" s="582"/>
      <c r="H50" s="582"/>
      <c r="I50" s="110" t="s">
        <v>63</v>
      </c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86" customFormat="1" ht="15" customHeight="1">
      <c r="A51" s="35" t="s">
        <v>133</v>
      </c>
      <c r="B51" s="68">
        <v>39915</v>
      </c>
      <c r="C51" s="120" t="s">
        <v>27</v>
      </c>
      <c r="D51" s="26" t="s">
        <v>0</v>
      </c>
      <c r="E51" s="26" t="s">
        <v>65</v>
      </c>
      <c r="F51" s="31">
        <v>0</v>
      </c>
      <c r="G51" s="582"/>
      <c r="H51" s="582"/>
      <c r="I51" s="110" t="s">
        <v>63</v>
      </c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86" customFormat="1" ht="15" customHeight="1">
      <c r="A52" s="35" t="s">
        <v>133</v>
      </c>
      <c r="B52" s="68">
        <v>39941</v>
      </c>
      <c r="C52" s="120" t="s">
        <v>27</v>
      </c>
      <c r="D52" s="26" t="s">
        <v>0</v>
      </c>
      <c r="E52" s="26" t="s">
        <v>65</v>
      </c>
      <c r="F52" s="31">
        <v>0</v>
      </c>
      <c r="G52" s="582"/>
      <c r="H52" s="582"/>
      <c r="I52" s="110" t="s">
        <v>63</v>
      </c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86" customFormat="1" ht="15" customHeight="1">
      <c r="A53" s="35" t="s">
        <v>133</v>
      </c>
      <c r="B53" s="68">
        <v>39969</v>
      </c>
      <c r="C53" s="120" t="s">
        <v>27</v>
      </c>
      <c r="D53" s="26" t="s">
        <v>0</v>
      </c>
      <c r="E53" s="26" t="s">
        <v>65</v>
      </c>
      <c r="F53" s="31">
        <v>0</v>
      </c>
      <c r="G53" s="582"/>
      <c r="H53" s="582"/>
      <c r="I53" s="110" t="s">
        <v>63</v>
      </c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86" customFormat="1" ht="15" customHeight="1">
      <c r="A54" s="24" t="s">
        <v>133</v>
      </c>
      <c r="B54" s="68">
        <v>39997</v>
      </c>
      <c r="C54" s="120" t="s">
        <v>27</v>
      </c>
      <c r="D54" s="26" t="s">
        <v>0</v>
      </c>
      <c r="E54" s="26" t="s">
        <v>65</v>
      </c>
      <c r="F54" s="31">
        <v>0</v>
      </c>
      <c r="G54" s="582"/>
      <c r="H54" s="582"/>
      <c r="I54" s="110" t="s">
        <v>63</v>
      </c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86" customFormat="1" ht="15" customHeight="1">
      <c r="A55" s="24" t="s">
        <v>133</v>
      </c>
      <c r="B55" s="68">
        <v>40025</v>
      </c>
      <c r="C55" s="120" t="s">
        <v>27</v>
      </c>
      <c r="D55" s="26" t="s">
        <v>0</v>
      </c>
      <c r="E55" s="26" t="s">
        <v>65</v>
      </c>
      <c r="F55" s="31">
        <v>0</v>
      </c>
      <c r="G55" s="582"/>
      <c r="H55" s="582"/>
      <c r="I55" s="110" t="s">
        <v>63</v>
      </c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86" customFormat="1" ht="15" customHeight="1">
      <c r="A56" s="24" t="s">
        <v>133</v>
      </c>
      <c r="B56" s="68">
        <v>40054</v>
      </c>
      <c r="C56" s="120" t="s">
        <v>27</v>
      </c>
      <c r="D56" s="91" t="s">
        <v>0</v>
      </c>
      <c r="E56" s="26" t="s">
        <v>65</v>
      </c>
      <c r="F56" s="31">
        <v>0</v>
      </c>
      <c r="G56" s="582"/>
      <c r="H56" s="582"/>
      <c r="I56" s="110" t="s">
        <v>63</v>
      </c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86" customFormat="1" ht="15" customHeight="1">
      <c r="A57" s="24" t="s">
        <v>133</v>
      </c>
      <c r="B57" s="68">
        <v>40082</v>
      </c>
      <c r="C57" s="120" t="s">
        <v>27</v>
      </c>
      <c r="D57" s="91" t="s">
        <v>0</v>
      </c>
      <c r="E57" s="26" t="s">
        <v>65</v>
      </c>
      <c r="F57" s="31">
        <v>0</v>
      </c>
      <c r="G57" s="582"/>
      <c r="H57" s="582"/>
      <c r="I57" s="110" t="s">
        <v>63</v>
      </c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86" customFormat="1" ht="15" customHeight="1">
      <c r="A58" s="24" t="s">
        <v>133</v>
      </c>
      <c r="B58" s="68">
        <v>40110</v>
      </c>
      <c r="C58" s="120" t="s">
        <v>27</v>
      </c>
      <c r="D58" s="91" t="s">
        <v>0</v>
      </c>
      <c r="E58" s="26" t="s">
        <v>65</v>
      </c>
      <c r="F58" s="31">
        <v>0</v>
      </c>
      <c r="G58" s="582"/>
      <c r="H58" s="582"/>
      <c r="I58" s="110" t="s">
        <v>63</v>
      </c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86" customFormat="1" ht="15" customHeight="1">
      <c r="A59" s="35" t="s">
        <v>133</v>
      </c>
      <c r="B59" s="68">
        <v>40137</v>
      </c>
      <c r="C59" s="120" t="s">
        <v>27</v>
      </c>
      <c r="D59" s="91" t="s">
        <v>0</v>
      </c>
      <c r="E59" s="26" t="s">
        <v>65</v>
      </c>
      <c r="F59" s="31">
        <v>0</v>
      </c>
      <c r="G59" s="582"/>
      <c r="H59" s="582"/>
      <c r="I59" s="110" t="s">
        <v>63</v>
      </c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86" customFormat="1" ht="15" customHeight="1">
      <c r="A60" s="103" t="s">
        <v>133</v>
      </c>
      <c r="B60" s="68">
        <v>40166</v>
      </c>
      <c r="C60" s="120" t="s">
        <v>27</v>
      </c>
      <c r="D60" s="91" t="s">
        <v>0</v>
      </c>
      <c r="E60" s="26" t="s">
        <v>65</v>
      </c>
      <c r="F60" s="31">
        <v>0</v>
      </c>
      <c r="G60" s="583"/>
      <c r="H60" s="583"/>
      <c r="I60" s="110" t="s">
        <v>63</v>
      </c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9" ht="15" customHeight="1">
      <c r="A61" s="35" t="s">
        <v>141</v>
      </c>
      <c r="B61" s="78">
        <v>39839</v>
      </c>
      <c r="C61" s="120" t="s">
        <v>27</v>
      </c>
      <c r="D61" s="13" t="s">
        <v>0</v>
      </c>
      <c r="E61" s="12" t="s">
        <v>65</v>
      </c>
      <c r="F61" s="4">
        <v>0</v>
      </c>
      <c r="G61" s="549">
        <f>0/7</f>
        <v>0</v>
      </c>
      <c r="H61" s="549">
        <f>0/7</f>
        <v>0</v>
      </c>
      <c r="I61" s="110" t="s">
        <v>63</v>
      </c>
    </row>
    <row r="62" spans="1:9" ht="15" customHeight="1">
      <c r="A62" s="35" t="s">
        <v>141</v>
      </c>
      <c r="B62" s="78">
        <v>39864</v>
      </c>
      <c r="C62" s="120" t="s">
        <v>27</v>
      </c>
      <c r="D62" s="13" t="s">
        <v>0</v>
      </c>
      <c r="E62" s="12" t="s">
        <v>65</v>
      </c>
      <c r="F62" s="4">
        <v>0</v>
      </c>
      <c r="G62" s="549"/>
      <c r="H62" s="549"/>
      <c r="I62" s="110" t="s">
        <v>63</v>
      </c>
    </row>
    <row r="63" spans="1:9" ht="15" customHeight="1">
      <c r="A63" s="35" t="s">
        <v>141</v>
      </c>
      <c r="B63" s="78">
        <v>39892</v>
      </c>
      <c r="C63" s="120" t="s">
        <v>27</v>
      </c>
      <c r="D63" s="13" t="s">
        <v>0</v>
      </c>
      <c r="E63" s="12" t="s">
        <v>65</v>
      </c>
      <c r="F63" s="4">
        <v>0</v>
      </c>
      <c r="G63" s="549"/>
      <c r="H63" s="549"/>
      <c r="I63" s="110" t="s">
        <v>63</v>
      </c>
    </row>
    <row r="64" spans="1:9" ht="15" customHeight="1">
      <c r="A64" s="24" t="s">
        <v>141</v>
      </c>
      <c r="B64" s="52">
        <v>39920</v>
      </c>
      <c r="C64" s="119" t="s">
        <v>27</v>
      </c>
      <c r="D64" s="13" t="s">
        <v>0</v>
      </c>
      <c r="E64" s="12" t="s">
        <v>65</v>
      </c>
      <c r="F64" s="4">
        <v>0</v>
      </c>
      <c r="G64" s="549"/>
      <c r="H64" s="549"/>
      <c r="I64" s="110" t="s">
        <v>63</v>
      </c>
    </row>
    <row r="65" spans="1:9" ht="15" customHeight="1">
      <c r="A65" s="24" t="s">
        <v>141</v>
      </c>
      <c r="B65" s="78">
        <v>39948</v>
      </c>
      <c r="C65" s="120" t="s">
        <v>27</v>
      </c>
      <c r="D65" s="13" t="s">
        <v>0</v>
      </c>
      <c r="E65" s="12" t="s">
        <v>65</v>
      </c>
      <c r="F65" s="4">
        <v>0</v>
      </c>
      <c r="G65" s="549"/>
      <c r="H65" s="549"/>
      <c r="I65" s="110" t="s">
        <v>63</v>
      </c>
    </row>
    <row r="66" spans="1:9" ht="15" customHeight="1">
      <c r="A66" s="24" t="s">
        <v>141</v>
      </c>
      <c r="B66" s="78">
        <v>39976</v>
      </c>
      <c r="C66" s="120" t="s">
        <v>27</v>
      </c>
      <c r="D66" s="13" t="s">
        <v>0</v>
      </c>
      <c r="E66" s="12" t="s">
        <v>65</v>
      </c>
      <c r="F66" s="4">
        <v>0</v>
      </c>
      <c r="G66" s="549"/>
      <c r="H66" s="549"/>
      <c r="I66" s="110" t="s">
        <v>63</v>
      </c>
    </row>
    <row r="67" spans="1:9" ht="15" customHeight="1">
      <c r="A67" s="24" t="s">
        <v>141</v>
      </c>
      <c r="B67" s="78">
        <v>40007</v>
      </c>
      <c r="C67" s="120" t="s">
        <v>27</v>
      </c>
      <c r="D67" s="13" t="s">
        <v>0</v>
      </c>
      <c r="E67" s="12" t="s">
        <v>65</v>
      </c>
      <c r="F67" s="4">
        <v>0</v>
      </c>
      <c r="G67" s="549"/>
      <c r="H67" s="549"/>
      <c r="I67" s="110" t="s">
        <v>63</v>
      </c>
    </row>
    <row r="68" spans="1:9" ht="15" customHeight="1">
      <c r="A68" s="33" t="s">
        <v>64</v>
      </c>
      <c r="B68" s="25">
        <v>39850</v>
      </c>
      <c r="C68" s="119" t="s">
        <v>27</v>
      </c>
      <c r="D68" s="13" t="s">
        <v>0</v>
      </c>
      <c r="E68" s="12" t="s">
        <v>65</v>
      </c>
      <c r="F68" s="3">
        <v>0</v>
      </c>
      <c r="G68" s="546">
        <f>0/8</f>
        <v>0</v>
      </c>
      <c r="H68" s="580">
        <f>1/8</f>
        <v>0.125</v>
      </c>
      <c r="I68" s="110" t="s">
        <v>63</v>
      </c>
    </row>
    <row r="69" spans="1:9" ht="15" customHeight="1">
      <c r="A69" s="24" t="s">
        <v>64</v>
      </c>
      <c r="B69" s="68">
        <v>39891</v>
      </c>
      <c r="C69" s="120" t="s">
        <v>27</v>
      </c>
      <c r="D69" s="13" t="s">
        <v>0</v>
      </c>
      <c r="E69" s="12" t="s">
        <v>65</v>
      </c>
      <c r="F69" s="3">
        <v>0</v>
      </c>
      <c r="G69" s="549"/>
      <c r="H69" s="577"/>
      <c r="I69" s="110" t="s">
        <v>63</v>
      </c>
    </row>
    <row r="70" spans="1:9" ht="15" customHeight="1">
      <c r="A70" s="35" t="s">
        <v>64</v>
      </c>
      <c r="B70" s="68">
        <v>39933</v>
      </c>
      <c r="C70" s="120" t="s">
        <v>27</v>
      </c>
      <c r="D70" s="13" t="s">
        <v>0</v>
      </c>
      <c r="E70" s="12" t="s">
        <v>65</v>
      </c>
      <c r="F70" s="3">
        <v>0</v>
      </c>
      <c r="G70" s="549"/>
      <c r="H70" s="577"/>
      <c r="I70" s="110" t="s">
        <v>63</v>
      </c>
    </row>
    <row r="71" spans="1:9" ht="15" customHeight="1">
      <c r="A71" s="214" t="s">
        <v>64</v>
      </c>
      <c r="B71" s="208">
        <v>39975</v>
      </c>
      <c r="C71" s="212" t="s">
        <v>27</v>
      </c>
      <c r="D71" s="198" t="s">
        <v>47</v>
      </c>
      <c r="E71" s="199" t="s">
        <v>48</v>
      </c>
      <c r="F71" s="200">
        <v>1</v>
      </c>
      <c r="G71" s="549"/>
      <c r="H71" s="577"/>
      <c r="I71" s="197" t="s">
        <v>363</v>
      </c>
    </row>
    <row r="72" spans="1:9" ht="15" customHeight="1">
      <c r="A72" s="24" t="s">
        <v>64</v>
      </c>
      <c r="B72" s="25">
        <v>40018</v>
      </c>
      <c r="C72" s="119" t="s">
        <v>27</v>
      </c>
      <c r="D72" s="50" t="s">
        <v>0</v>
      </c>
      <c r="E72" s="12" t="s">
        <v>65</v>
      </c>
      <c r="F72" s="3">
        <v>0</v>
      </c>
      <c r="G72" s="549"/>
      <c r="H72" s="577"/>
      <c r="I72" s="110" t="s">
        <v>63</v>
      </c>
    </row>
    <row r="73" spans="1:9" ht="15" customHeight="1">
      <c r="A73" s="24" t="s">
        <v>64</v>
      </c>
      <c r="B73" s="25">
        <v>40060</v>
      </c>
      <c r="C73" s="119" t="s">
        <v>27</v>
      </c>
      <c r="D73" s="50" t="s">
        <v>0</v>
      </c>
      <c r="E73" s="12" t="s">
        <v>65</v>
      </c>
      <c r="F73" s="3">
        <v>0</v>
      </c>
      <c r="G73" s="549"/>
      <c r="H73" s="577"/>
      <c r="I73" s="110" t="s">
        <v>63</v>
      </c>
    </row>
    <row r="74" spans="1:9" ht="15" customHeight="1">
      <c r="A74" s="24" t="s">
        <v>64</v>
      </c>
      <c r="B74" s="25">
        <v>40101</v>
      </c>
      <c r="C74" s="119" t="s">
        <v>27</v>
      </c>
      <c r="D74" s="50" t="s">
        <v>0</v>
      </c>
      <c r="E74" s="12" t="s">
        <v>65</v>
      </c>
      <c r="F74" s="3">
        <v>0</v>
      </c>
      <c r="G74" s="549"/>
      <c r="H74" s="577"/>
      <c r="I74" s="110" t="s">
        <v>63</v>
      </c>
    </row>
    <row r="75" spans="1:9" ht="15" customHeight="1">
      <c r="A75" s="103" t="s">
        <v>64</v>
      </c>
      <c r="B75" s="68">
        <v>40143</v>
      </c>
      <c r="C75" s="120" t="s">
        <v>27</v>
      </c>
      <c r="D75" s="50" t="s">
        <v>0</v>
      </c>
      <c r="E75" s="12" t="s">
        <v>65</v>
      </c>
      <c r="F75" s="3">
        <v>0</v>
      </c>
      <c r="G75" s="547"/>
      <c r="H75" s="578"/>
      <c r="I75" s="110" t="s">
        <v>63</v>
      </c>
    </row>
    <row r="76" spans="1:9" ht="15" customHeight="1">
      <c r="A76" s="55" t="s">
        <v>36</v>
      </c>
      <c r="B76" s="67">
        <v>39825</v>
      </c>
      <c r="C76" s="119" t="s">
        <v>27</v>
      </c>
      <c r="D76" s="13" t="s">
        <v>0</v>
      </c>
      <c r="E76" s="12" t="s">
        <v>65</v>
      </c>
      <c r="F76" s="3">
        <v>0</v>
      </c>
      <c r="G76" s="549">
        <f>0/5</f>
        <v>0</v>
      </c>
      <c r="H76" s="549">
        <f>0/5</f>
        <v>0</v>
      </c>
      <c r="I76" s="110" t="s">
        <v>63</v>
      </c>
    </row>
    <row r="77" spans="1:9" ht="15" customHeight="1">
      <c r="A77" s="55" t="s">
        <v>36</v>
      </c>
      <c r="B77" s="67">
        <v>39930</v>
      </c>
      <c r="C77" s="119" t="s">
        <v>27</v>
      </c>
      <c r="D77" s="13" t="s">
        <v>0</v>
      </c>
      <c r="E77" s="12" t="s">
        <v>65</v>
      </c>
      <c r="F77" s="3">
        <v>0</v>
      </c>
      <c r="G77" s="549"/>
      <c r="H77" s="549"/>
      <c r="I77" s="110" t="s">
        <v>63</v>
      </c>
    </row>
    <row r="78" spans="1:9" ht="15" customHeight="1">
      <c r="A78" s="55" t="s">
        <v>36</v>
      </c>
      <c r="B78" s="67">
        <v>40005</v>
      </c>
      <c r="C78" s="119" t="s">
        <v>27</v>
      </c>
      <c r="D78" s="13" t="s">
        <v>0</v>
      </c>
      <c r="E78" s="12" t="s">
        <v>65</v>
      </c>
      <c r="F78" s="3">
        <v>0</v>
      </c>
      <c r="G78" s="549"/>
      <c r="H78" s="549"/>
      <c r="I78" s="110" t="s">
        <v>63</v>
      </c>
    </row>
    <row r="79" spans="1:9" ht="15" customHeight="1">
      <c r="A79" s="55" t="s">
        <v>36</v>
      </c>
      <c r="B79" s="67">
        <v>40046</v>
      </c>
      <c r="C79" s="119" t="s">
        <v>27</v>
      </c>
      <c r="D79" s="13" t="s">
        <v>0</v>
      </c>
      <c r="E79" s="12" t="s">
        <v>65</v>
      </c>
      <c r="F79" s="3">
        <v>0</v>
      </c>
      <c r="G79" s="549"/>
      <c r="H79" s="549"/>
      <c r="I79" s="110" t="s">
        <v>63</v>
      </c>
    </row>
    <row r="80" spans="1:9" ht="15" customHeight="1">
      <c r="A80" s="41" t="s">
        <v>36</v>
      </c>
      <c r="B80" s="67">
        <v>40115</v>
      </c>
      <c r="C80" s="119" t="s">
        <v>27</v>
      </c>
      <c r="D80" s="13" t="s">
        <v>0</v>
      </c>
      <c r="E80" s="12" t="s">
        <v>65</v>
      </c>
      <c r="F80" s="3">
        <v>0</v>
      </c>
      <c r="G80" s="547"/>
      <c r="H80" s="547"/>
      <c r="I80" s="110" t="s">
        <v>63</v>
      </c>
    </row>
    <row r="81" spans="1:9" ht="15" customHeight="1">
      <c r="A81" s="349" t="s">
        <v>38</v>
      </c>
      <c r="B81" s="337">
        <v>39823</v>
      </c>
      <c r="C81" s="338" t="s">
        <v>27</v>
      </c>
      <c r="D81" s="339" t="s">
        <v>0</v>
      </c>
      <c r="E81" s="340" t="s">
        <v>65</v>
      </c>
      <c r="F81" s="340">
        <v>1</v>
      </c>
      <c r="G81" s="341">
        <v>0</v>
      </c>
      <c r="H81" s="341">
        <v>1</v>
      </c>
      <c r="I81" s="348" t="s">
        <v>430</v>
      </c>
    </row>
    <row r="82" spans="1:9" ht="15" customHeight="1">
      <c r="A82" s="55" t="s">
        <v>179</v>
      </c>
      <c r="B82" s="98">
        <v>39844</v>
      </c>
      <c r="C82" s="123" t="s">
        <v>27</v>
      </c>
      <c r="D82" s="50" t="s">
        <v>0</v>
      </c>
      <c r="E82" s="26" t="s">
        <v>65</v>
      </c>
      <c r="F82" s="27">
        <v>0</v>
      </c>
      <c r="G82" s="549">
        <f>0/3</f>
        <v>0</v>
      </c>
      <c r="H82" s="549">
        <f>0/3</f>
        <v>0</v>
      </c>
      <c r="I82" s="110" t="s">
        <v>63</v>
      </c>
    </row>
    <row r="83" spans="1:9" ht="15" customHeight="1">
      <c r="A83" s="55" t="s">
        <v>179</v>
      </c>
      <c r="B83" s="68">
        <v>39872</v>
      </c>
      <c r="C83" s="120" t="s">
        <v>27</v>
      </c>
      <c r="D83" s="50" t="s">
        <v>0</v>
      </c>
      <c r="E83" s="26" t="s">
        <v>65</v>
      </c>
      <c r="F83" s="27">
        <v>0</v>
      </c>
      <c r="G83" s="549"/>
      <c r="H83" s="549"/>
      <c r="I83" s="110" t="s">
        <v>63</v>
      </c>
    </row>
    <row r="84" spans="1:9" ht="15" customHeight="1">
      <c r="A84" s="54" t="s">
        <v>179</v>
      </c>
      <c r="B84" s="68">
        <v>39984</v>
      </c>
      <c r="C84" s="120" t="s">
        <v>27</v>
      </c>
      <c r="D84" s="50" t="s">
        <v>0</v>
      </c>
      <c r="E84" s="26" t="s">
        <v>65</v>
      </c>
      <c r="F84" s="27">
        <v>0</v>
      </c>
      <c r="G84" s="547"/>
      <c r="H84" s="547"/>
      <c r="I84" s="110" t="s">
        <v>63</v>
      </c>
    </row>
    <row r="85" spans="1:9" ht="15" customHeight="1">
      <c r="A85" s="37" t="s">
        <v>40</v>
      </c>
      <c r="B85" s="68">
        <v>39815</v>
      </c>
      <c r="C85" s="120" t="s">
        <v>27</v>
      </c>
      <c r="D85" s="13" t="s">
        <v>0</v>
      </c>
      <c r="E85" s="12" t="s">
        <v>65</v>
      </c>
      <c r="F85" s="4">
        <v>0</v>
      </c>
      <c r="G85" s="546">
        <f>0/9</f>
        <v>0</v>
      </c>
      <c r="H85" s="546">
        <f>0/9</f>
        <v>0</v>
      </c>
      <c r="I85" s="113" t="s">
        <v>63</v>
      </c>
    </row>
    <row r="86" spans="1:9" ht="15" customHeight="1">
      <c r="A86" s="35" t="s">
        <v>40</v>
      </c>
      <c r="B86" s="68">
        <v>39857</v>
      </c>
      <c r="C86" s="120" t="s">
        <v>27</v>
      </c>
      <c r="D86" s="13" t="s">
        <v>0</v>
      </c>
      <c r="E86" s="12" t="s">
        <v>65</v>
      </c>
      <c r="F86" s="4">
        <v>0</v>
      </c>
      <c r="G86" s="549"/>
      <c r="H86" s="549"/>
      <c r="I86" s="113" t="s">
        <v>63</v>
      </c>
    </row>
    <row r="87" spans="1:9" ht="15" customHeight="1">
      <c r="A87" s="35" t="s">
        <v>40</v>
      </c>
      <c r="B87" s="68">
        <v>39898</v>
      </c>
      <c r="C87" s="120" t="s">
        <v>27</v>
      </c>
      <c r="D87" s="13" t="s">
        <v>0</v>
      </c>
      <c r="E87" s="12" t="s">
        <v>65</v>
      </c>
      <c r="F87" s="4">
        <v>0</v>
      </c>
      <c r="G87" s="549"/>
      <c r="H87" s="549"/>
      <c r="I87" s="113" t="s">
        <v>63</v>
      </c>
    </row>
    <row r="88" spans="1:9" ht="15" customHeight="1">
      <c r="A88" s="35" t="s">
        <v>40</v>
      </c>
      <c r="B88" s="68">
        <v>39940</v>
      </c>
      <c r="C88" s="120" t="s">
        <v>27</v>
      </c>
      <c r="D88" s="13" t="s">
        <v>0</v>
      </c>
      <c r="E88" s="12" t="s">
        <v>65</v>
      </c>
      <c r="F88" s="4">
        <v>0</v>
      </c>
      <c r="G88" s="549"/>
      <c r="H88" s="549"/>
      <c r="I88" s="113" t="s">
        <v>63</v>
      </c>
    </row>
    <row r="89" spans="1:9" ht="15" customHeight="1">
      <c r="A89" s="24" t="s">
        <v>40</v>
      </c>
      <c r="B89" s="25">
        <v>39982</v>
      </c>
      <c r="C89" s="119" t="s">
        <v>27</v>
      </c>
      <c r="D89" s="13" t="s">
        <v>0</v>
      </c>
      <c r="E89" s="12" t="s">
        <v>65</v>
      </c>
      <c r="F89" s="4">
        <v>0</v>
      </c>
      <c r="G89" s="549"/>
      <c r="H89" s="549"/>
      <c r="I89" s="113" t="s">
        <v>63</v>
      </c>
    </row>
    <row r="90" spans="1:9" ht="15" customHeight="1">
      <c r="A90" s="24" t="s">
        <v>40</v>
      </c>
      <c r="B90" s="25">
        <v>40024</v>
      </c>
      <c r="C90" s="119" t="s">
        <v>27</v>
      </c>
      <c r="D90" s="13" t="s">
        <v>0</v>
      </c>
      <c r="E90" s="12" t="s">
        <v>65</v>
      </c>
      <c r="F90" s="4">
        <v>0</v>
      </c>
      <c r="G90" s="549"/>
      <c r="H90" s="549"/>
      <c r="I90" s="113" t="s">
        <v>63</v>
      </c>
    </row>
    <row r="91" spans="1:9" ht="15" customHeight="1">
      <c r="A91" s="24" t="s">
        <v>40</v>
      </c>
      <c r="B91" s="25">
        <v>40066</v>
      </c>
      <c r="C91" s="119" t="s">
        <v>27</v>
      </c>
      <c r="D91" s="13" t="s">
        <v>0</v>
      </c>
      <c r="E91" s="12" t="s">
        <v>65</v>
      </c>
      <c r="F91" s="4">
        <v>0</v>
      </c>
      <c r="G91" s="549"/>
      <c r="H91" s="549"/>
      <c r="I91" s="113" t="s">
        <v>63</v>
      </c>
    </row>
    <row r="92" spans="1:9" ht="15" customHeight="1">
      <c r="A92" s="24" t="s">
        <v>40</v>
      </c>
      <c r="B92" s="25">
        <v>40108</v>
      </c>
      <c r="C92" s="119" t="s">
        <v>27</v>
      </c>
      <c r="D92" s="13" t="s">
        <v>0</v>
      </c>
      <c r="E92" s="12" t="s">
        <v>65</v>
      </c>
      <c r="F92" s="4">
        <v>0</v>
      </c>
      <c r="G92" s="549"/>
      <c r="H92" s="549"/>
      <c r="I92" s="113" t="s">
        <v>63</v>
      </c>
    </row>
    <row r="93" spans="1:9" ht="15" customHeight="1">
      <c r="A93" s="48" t="s">
        <v>40</v>
      </c>
      <c r="B93" s="25">
        <v>40150</v>
      </c>
      <c r="C93" s="119" t="s">
        <v>27</v>
      </c>
      <c r="D93" s="13" t="s">
        <v>0</v>
      </c>
      <c r="E93" s="12" t="s">
        <v>65</v>
      </c>
      <c r="F93" s="4">
        <v>0</v>
      </c>
      <c r="G93" s="547"/>
      <c r="H93" s="547"/>
      <c r="I93" s="113" t="s">
        <v>63</v>
      </c>
    </row>
    <row r="94" spans="1:9" ht="15" customHeight="1">
      <c r="A94" s="66" t="s">
        <v>41</v>
      </c>
      <c r="B94" s="77">
        <v>39822</v>
      </c>
      <c r="C94" s="120" t="s">
        <v>27</v>
      </c>
      <c r="D94" s="13" t="s">
        <v>0</v>
      </c>
      <c r="E94" s="12" t="s">
        <v>65</v>
      </c>
      <c r="F94" s="4">
        <v>0</v>
      </c>
      <c r="G94" s="580">
        <f>3/9</f>
        <v>0.3333333333333333</v>
      </c>
      <c r="H94" s="546">
        <f>0/9</f>
        <v>0</v>
      </c>
      <c r="I94" s="113" t="s">
        <v>63</v>
      </c>
    </row>
    <row r="95" spans="1:9" ht="15" customHeight="1">
      <c r="A95" s="55" t="s">
        <v>41</v>
      </c>
      <c r="B95" s="67">
        <v>39863</v>
      </c>
      <c r="C95" s="119" t="s">
        <v>27</v>
      </c>
      <c r="D95" s="13" t="s">
        <v>0</v>
      </c>
      <c r="E95" s="12" t="s">
        <v>65</v>
      </c>
      <c r="F95" s="4">
        <v>0</v>
      </c>
      <c r="G95" s="577"/>
      <c r="H95" s="549"/>
      <c r="I95" s="113" t="s">
        <v>63</v>
      </c>
    </row>
    <row r="96" spans="1:9" ht="15" customHeight="1">
      <c r="A96" s="55" t="s">
        <v>41</v>
      </c>
      <c r="B96" s="67">
        <v>39906</v>
      </c>
      <c r="C96" s="119" t="s">
        <v>27</v>
      </c>
      <c r="D96" s="13" t="s">
        <v>0</v>
      </c>
      <c r="E96" s="12" t="s">
        <v>65</v>
      </c>
      <c r="F96" s="4">
        <v>0</v>
      </c>
      <c r="G96" s="577"/>
      <c r="H96" s="549"/>
      <c r="I96" s="113" t="s">
        <v>63</v>
      </c>
    </row>
    <row r="97" spans="1:9" ht="15" customHeight="1">
      <c r="A97" s="55" t="s">
        <v>41</v>
      </c>
      <c r="B97" s="67">
        <v>39948</v>
      </c>
      <c r="C97" s="119" t="s">
        <v>27</v>
      </c>
      <c r="D97" s="13" t="s">
        <v>0</v>
      </c>
      <c r="E97" s="12" t="s">
        <v>65</v>
      </c>
      <c r="F97" s="4">
        <v>0</v>
      </c>
      <c r="G97" s="577"/>
      <c r="H97" s="549"/>
      <c r="I97" s="113" t="s">
        <v>63</v>
      </c>
    </row>
    <row r="98" spans="1:9" ht="15" customHeight="1">
      <c r="A98" s="55" t="s">
        <v>41</v>
      </c>
      <c r="B98" s="67">
        <v>39989</v>
      </c>
      <c r="C98" s="119" t="s">
        <v>27</v>
      </c>
      <c r="D98" s="13" t="s">
        <v>0</v>
      </c>
      <c r="E98" s="12" t="s">
        <v>65</v>
      </c>
      <c r="F98" s="4">
        <v>0</v>
      </c>
      <c r="G98" s="577"/>
      <c r="H98" s="549"/>
      <c r="I98" s="113" t="s">
        <v>63</v>
      </c>
    </row>
    <row r="99" spans="1:9" ht="15" customHeight="1">
      <c r="A99" s="55" t="s">
        <v>41</v>
      </c>
      <c r="B99" s="67">
        <v>40031</v>
      </c>
      <c r="C99" s="119" t="s">
        <v>27</v>
      </c>
      <c r="D99" s="13" t="s">
        <v>0</v>
      </c>
      <c r="E99" s="12" t="s">
        <v>65</v>
      </c>
      <c r="F99" s="4">
        <v>0</v>
      </c>
      <c r="G99" s="577"/>
      <c r="H99" s="549"/>
      <c r="I99" s="113" t="s">
        <v>63</v>
      </c>
    </row>
    <row r="100" spans="1:9" ht="15" customHeight="1">
      <c r="A100" s="55" t="s">
        <v>41</v>
      </c>
      <c r="B100" s="67">
        <v>40073</v>
      </c>
      <c r="C100" s="119" t="s">
        <v>27</v>
      </c>
      <c r="D100" s="13" t="s">
        <v>0</v>
      </c>
      <c r="E100" s="12" t="s">
        <v>65</v>
      </c>
      <c r="F100" s="4">
        <v>0</v>
      </c>
      <c r="G100" s="577"/>
      <c r="H100" s="549"/>
      <c r="I100" s="113" t="s">
        <v>63</v>
      </c>
    </row>
    <row r="101" spans="1:9" ht="15" customHeight="1">
      <c r="A101" s="211" t="s">
        <v>41</v>
      </c>
      <c r="B101" s="208">
        <v>40115</v>
      </c>
      <c r="C101" s="212" t="s">
        <v>27</v>
      </c>
      <c r="D101" s="198" t="s">
        <v>47</v>
      </c>
      <c r="E101" s="196" t="s">
        <v>50</v>
      </c>
      <c r="F101" s="215">
        <v>3</v>
      </c>
      <c r="G101" s="577"/>
      <c r="H101" s="549"/>
      <c r="I101" s="223" t="s">
        <v>210</v>
      </c>
    </row>
    <row r="102" spans="1:9" ht="15" customHeight="1">
      <c r="A102" s="54" t="s">
        <v>41</v>
      </c>
      <c r="B102" s="77">
        <v>40164</v>
      </c>
      <c r="C102" s="120" t="s">
        <v>27</v>
      </c>
      <c r="D102" s="13" t="s">
        <v>0</v>
      </c>
      <c r="E102" s="12" t="s">
        <v>65</v>
      </c>
      <c r="F102" s="4">
        <v>0</v>
      </c>
      <c r="G102" s="578"/>
      <c r="H102" s="547"/>
      <c r="I102" s="113" t="s">
        <v>63</v>
      </c>
    </row>
    <row r="103" spans="1:9" ht="15" customHeight="1">
      <c r="A103" s="53" t="s">
        <v>21</v>
      </c>
      <c r="B103" s="68">
        <v>39814</v>
      </c>
      <c r="C103" s="127" t="s">
        <v>54</v>
      </c>
      <c r="D103" s="13" t="s">
        <v>0</v>
      </c>
      <c r="E103" s="12" t="s">
        <v>65</v>
      </c>
      <c r="F103" s="4">
        <v>0</v>
      </c>
      <c r="G103" s="558">
        <f>0/3</f>
        <v>0</v>
      </c>
      <c r="H103" s="558">
        <f>0/3</f>
        <v>0</v>
      </c>
      <c r="I103" s="110" t="s">
        <v>63</v>
      </c>
    </row>
    <row r="104" spans="1:9" ht="15" customHeight="1">
      <c r="A104" s="38" t="s">
        <v>21</v>
      </c>
      <c r="B104" s="68">
        <v>39997</v>
      </c>
      <c r="C104" s="127" t="s">
        <v>54</v>
      </c>
      <c r="D104" s="13" t="s">
        <v>0</v>
      </c>
      <c r="E104" s="12" t="s">
        <v>65</v>
      </c>
      <c r="F104" s="4">
        <v>0</v>
      </c>
      <c r="G104" s="575"/>
      <c r="H104" s="575"/>
      <c r="I104" s="110" t="s">
        <v>63</v>
      </c>
    </row>
    <row r="105" spans="1:9" ht="15" customHeight="1">
      <c r="A105" s="54" t="s">
        <v>21</v>
      </c>
      <c r="B105" s="68">
        <v>40137</v>
      </c>
      <c r="C105" s="127" t="s">
        <v>54</v>
      </c>
      <c r="D105" s="13" t="s">
        <v>0</v>
      </c>
      <c r="E105" s="12" t="s">
        <v>65</v>
      </c>
      <c r="F105" s="4">
        <v>0</v>
      </c>
      <c r="G105" s="559"/>
      <c r="H105" s="559"/>
      <c r="I105" s="110" t="s">
        <v>63</v>
      </c>
    </row>
    <row r="106" spans="1:256" s="43" customFormat="1" ht="15" customHeight="1">
      <c r="A106" s="34" t="s">
        <v>8</v>
      </c>
      <c r="B106" s="25">
        <v>40171</v>
      </c>
      <c r="C106" s="124" t="s">
        <v>2</v>
      </c>
      <c r="D106" s="12" t="s">
        <v>0</v>
      </c>
      <c r="E106" s="12" t="s">
        <v>65</v>
      </c>
      <c r="F106" s="3">
        <v>0</v>
      </c>
      <c r="G106" s="231">
        <v>0</v>
      </c>
      <c r="H106" s="231">
        <v>0</v>
      </c>
      <c r="I106" s="110" t="s">
        <v>63</v>
      </c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9" ht="15" customHeight="1">
      <c r="A107" s="48" t="s">
        <v>10</v>
      </c>
      <c r="B107" s="25">
        <v>40045</v>
      </c>
      <c r="C107" s="124" t="s">
        <v>2</v>
      </c>
      <c r="D107" s="12" t="s">
        <v>0</v>
      </c>
      <c r="E107" s="12" t="s">
        <v>65</v>
      </c>
      <c r="F107" s="3">
        <v>0</v>
      </c>
      <c r="G107" s="174">
        <v>0</v>
      </c>
      <c r="H107" s="174">
        <v>0</v>
      </c>
      <c r="I107" s="110" t="s">
        <v>63</v>
      </c>
    </row>
    <row r="108" spans="1:9" ht="15" customHeight="1">
      <c r="A108" s="11" t="s">
        <v>23</v>
      </c>
      <c r="B108" s="36">
        <v>40028</v>
      </c>
      <c r="C108" s="120" t="s">
        <v>2</v>
      </c>
      <c r="D108" s="13" t="s">
        <v>0</v>
      </c>
      <c r="E108" s="12" t="s">
        <v>65</v>
      </c>
      <c r="F108" s="3">
        <v>0</v>
      </c>
      <c r="G108" s="63">
        <v>0</v>
      </c>
      <c r="H108" s="63">
        <v>0</v>
      </c>
      <c r="I108" s="110" t="s">
        <v>63</v>
      </c>
    </row>
    <row r="109" spans="1:9" ht="15" customHeight="1">
      <c r="A109" s="11" t="s">
        <v>58</v>
      </c>
      <c r="B109" s="36">
        <v>40042</v>
      </c>
      <c r="C109" s="125" t="s">
        <v>2</v>
      </c>
      <c r="D109" s="13" t="s">
        <v>0</v>
      </c>
      <c r="E109" s="12" t="s">
        <v>65</v>
      </c>
      <c r="F109" s="3">
        <v>0</v>
      </c>
      <c r="G109" s="63">
        <v>0</v>
      </c>
      <c r="H109" s="63">
        <v>0</v>
      </c>
      <c r="I109" s="110" t="s">
        <v>63</v>
      </c>
    </row>
    <row r="110" spans="1:9" ht="15" customHeight="1">
      <c r="A110" s="343" t="s">
        <v>56</v>
      </c>
      <c r="B110" s="337">
        <v>39979</v>
      </c>
      <c r="C110" s="338" t="s">
        <v>2</v>
      </c>
      <c r="D110" s="339" t="s">
        <v>0</v>
      </c>
      <c r="E110" s="340" t="s">
        <v>65</v>
      </c>
      <c r="F110" s="340">
        <v>1</v>
      </c>
      <c r="G110" s="341">
        <v>0</v>
      </c>
      <c r="H110" s="341">
        <v>1</v>
      </c>
      <c r="I110" s="342" t="s">
        <v>427</v>
      </c>
    </row>
    <row r="111" spans="1:9" ht="15" customHeight="1">
      <c r="A111" s="66" t="s">
        <v>61</v>
      </c>
      <c r="B111" s="79">
        <v>39867</v>
      </c>
      <c r="C111" s="120" t="s">
        <v>54</v>
      </c>
      <c r="D111" s="13" t="s">
        <v>0</v>
      </c>
      <c r="E111" s="12" t="s">
        <v>65</v>
      </c>
      <c r="F111" s="4">
        <v>0</v>
      </c>
      <c r="G111" s="546">
        <f>0/3</f>
        <v>0</v>
      </c>
      <c r="H111" s="546">
        <f>0/3</f>
        <v>0</v>
      </c>
      <c r="I111" s="110" t="s">
        <v>63</v>
      </c>
    </row>
    <row r="112" spans="1:9" ht="15" customHeight="1">
      <c r="A112" s="55" t="s">
        <v>61</v>
      </c>
      <c r="B112" s="79">
        <v>40087</v>
      </c>
      <c r="C112" s="120" t="s">
        <v>54</v>
      </c>
      <c r="D112" s="13" t="s">
        <v>0</v>
      </c>
      <c r="E112" s="12" t="s">
        <v>65</v>
      </c>
      <c r="F112" s="4">
        <v>0</v>
      </c>
      <c r="G112" s="549"/>
      <c r="H112" s="549"/>
      <c r="I112" s="110" t="s">
        <v>63</v>
      </c>
    </row>
    <row r="113" spans="1:9" ht="15" customHeight="1">
      <c r="A113" s="41" t="s">
        <v>61</v>
      </c>
      <c r="B113" s="68">
        <v>40178</v>
      </c>
      <c r="C113" s="120" t="s">
        <v>54</v>
      </c>
      <c r="D113" s="80" t="s">
        <v>0</v>
      </c>
      <c r="E113" s="12" t="s">
        <v>65</v>
      </c>
      <c r="F113" s="4">
        <v>0</v>
      </c>
      <c r="G113" s="547"/>
      <c r="H113" s="547"/>
      <c r="I113" s="110" t="s">
        <v>63</v>
      </c>
    </row>
    <row r="114" spans="1:9" ht="15" customHeight="1">
      <c r="A114" s="38" t="s">
        <v>134</v>
      </c>
      <c r="B114" s="18">
        <v>39916</v>
      </c>
      <c r="C114" s="126" t="s">
        <v>27</v>
      </c>
      <c r="D114" s="13" t="s">
        <v>0</v>
      </c>
      <c r="E114" s="12" t="s">
        <v>65</v>
      </c>
      <c r="F114" s="3">
        <v>0</v>
      </c>
      <c r="G114" s="549">
        <f>0/6</f>
        <v>0</v>
      </c>
      <c r="H114" s="549">
        <f>0/6</f>
        <v>0</v>
      </c>
      <c r="I114" s="110" t="s">
        <v>63</v>
      </c>
    </row>
    <row r="115" spans="1:9" ht="15" customHeight="1">
      <c r="A115" s="38" t="s">
        <v>134</v>
      </c>
      <c r="B115" s="47">
        <v>39950</v>
      </c>
      <c r="C115" s="126" t="s">
        <v>27</v>
      </c>
      <c r="D115" s="13" t="s">
        <v>0</v>
      </c>
      <c r="E115" s="12" t="s">
        <v>65</v>
      </c>
      <c r="F115" s="3">
        <v>0</v>
      </c>
      <c r="G115" s="549"/>
      <c r="H115" s="549"/>
      <c r="I115" s="110" t="s">
        <v>63</v>
      </c>
    </row>
    <row r="116" spans="1:9" ht="15" customHeight="1">
      <c r="A116" s="55" t="s">
        <v>134</v>
      </c>
      <c r="B116" s="28">
        <v>39972</v>
      </c>
      <c r="C116" s="124" t="s">
        <v>27</v>
      </c>
      <c r="D116" s="13" t="s">
        <v>0</v>
      </c>
      <c r="E116" s="12" t="s">
        <v>65</v>
      </c>
      <c r="F116" s="3">
        <v>0</v>
      </c>
      <c r="G116" s="549"/>
      <c r="H116" s="549"/>
      <c r="I116" s="110" t="s">
        <v>63</v>
      </c>
    </row>
    <row r="117" spans="1:9" ht="15" customHeight="1">
      <c r="A117" s="55" t="s">
        <v>134</v>
      </c>
      <c r="B117" s="28">
        <v>40004</v>
      </c>
      <c r="C117" s="124" t="s">
        <v>27</v>
      </c>
      <c r="D117" s="13" t="s">
        <v>0</v>
      </c>
      <c r="E117" s="12" t="s">
        <v>65</v>
      </c>
      <c r="F117" s="3">
        <v>0</v>
      </c>
      <c r="G117" s="549"/>
      <c r="H117" s="549"/>
      <c r="I117" s="110" t="s">
        <v>63</v>
      </c>
    </row>
    <row r="118" spans="1:9" ht="15" customHeight="1">
      <c r="A118" s="55" t="s">
        <v>134</v>
      </c>
      <c r="B118" s="28">
        <v>40026</v>
      </c>
      <c r="C118" s="124" t="s">
        <v>27</v>
      </c>
      <c r="D118" s="13" t="s">
        <v>0</v>
      </c>
      <c r="E118" s="12" t="s">
        <v>65</v>
      </c>
      <c r="F118" s="3">
        <v>0</v>
      </c>
      <c r="G118" s="549"/>
      <c r="H118" s="549"/>
      <c r="I118" s="110" t="s">
        <v>63</v>
      </c>
    </row>
    <row r="119" spans="1:9" ht="15" customHeight="1">
      <c r="A119" s="54" t="s">
        <v>134</v>
      </c>
      <c r="B119" s="98">
        <v>40054</v>
      </c>
      <c r="C119" s="125" t="s">
        <v>27</v>
      </c>
      <c r="D119" s="13" t="s">
        <v>0</v>
      </c>
      <c r="E119" s="12" t="s">
        <v>65</v>
      </c>
      <c r="F119" s="3">
        <v>0</v>
      </c>
      <c r="G119" s="547"/>
      <c r="H119" s="547"/>
      <c r="I119" s="110" t="s">
        <v>63</v>
      </c>
    </row>
    <row r="120" spans="1:9" ht="15" customHeight="1">
      <c r="A120" s="232" t="s">
        <v>135</v>
      </c>
      <c r="B120" s="78">
        <v>39842</v>
      </c>
      <c r="C120" s="120" t="s">
        <v>27</v>
      </c>
      <c r="D120" s="13" t="s">
        <v>0</v>
      </c>
      <c r="E120" s="12" t="s">
        <v>65</v>
      </c>
      <c r="F120" s="4">
        <v>0</v>
      </c>
      <c r="G120" s="546">
        <f>0/12</f>
        <v>0</v>
      </c>
      <c r="H120" s="546">
        <f>0/12</f>
        <v>0</v>
      </c>
      <c r="I120" s="110" t="s">
        <v>63</v>
      </c>
    </row>
    <row r="121" spans="1:9" ht="15" customHeight="1">
      <c r="A121" s="81" t="s">
        <v>135</v>
      </c>
      <c r="B121" s="78">
        <v>39871</v>
      </c>
      <c r="C121" s="120" t="s">
        <v>27</v>
      </c>
      <c r="D121" s="13" t="s">
        <v>0</v>
      </c>
      <c r="E121" s="12" t="s">
        <v>65</v>
      </c>
      <c r="F121" s="4">
        <v>0</v>
      </c>
      <c r="G121" s="549"/>
      <c r="H121" s="549"/>
      <c r="I121" s="110" t="s">
        <v>63</v>
      </c>
    </row>
    <row r="122" spans="1:9" ht="15" customHeight="1">
      <c r="A122" s="81" t="s">
        <v>135</v>
      </c>
      <c r="B122" s="78">
        <v>39902</v>
      </c>
      <c r="C122" s="120" t="s">
        <v>27</v>
      </c>
      <c r="D122" s="13" t="s">
        <v>0</v>
      </c>
      <c r="E122" s="12" t="s">
        <v>65</v>
      </c>
      <c r="F122" s="4">
        <v>0</v>
      </c>
      <c r="G122" s="549"/>
      <c r="H122" s="549"/>
      <c r="I122" s="110" t="s">
        <v>63</v>
      </c>
    </row>
    <row r="123" spans="1:9" ht="15" customHeight="1">
      <c r="A123" s="81" t="s">
        <v>135</v>
      </c>
      <c r="B123" s="52">
        <v>39927</v>
      </c>
      <c r="C123" s="119" t="s">
        <v>27</v>
      </c>
      <c r="D123" s="50" t="s">
        <v>0</v>
      </c>
      <c r="E123" s="12" t="s">
        <v>65</v>
      </c>
      <c r="F123" s="4">
        <v>0</v>
      </c>
      <c r="G123" s="549"/>
      <c r="H123" s="549"/>
      <c r="I123" s="110" t="s">
        <v>63</v>
      </c>
    </row>
    <row r="124" spans="1:9" ht="15" customHeight="1">
      <c r="A124" s="81" t="s">
        <v>135</v>
      </c>
      <c r="B124" s="52">
        <v>39956</v>
      </c>
      <c r="C124" s="119" t="s">
        <v>27</v>
      </c>
      <c r="D124" s="50" t="s">
        <v>0</v>
      </c>
      <c r="E124" s="12" t="s">
        <v>65</v>
      </c>
      <c r="F124" s="4">
        <v>0</v>
      </c>
      <c r="G124" s="549"/>
      <c r="H124" s="549"/>
      <c r="I124" s="110" t="s">
        <v>63</v>
      </c>
    </row>
    <row r="125" spans="1:9" ht="15" customHeight="1">
      <c r="A125" s="81" t="s">
        <v>135</v>
      </c>
      <c r="B125" s="78">
        <v>39983</v>
      </c>
      <c r="C125" s="129" t="s">
        <v>27</v>
      </c>
      <c r="D125" s="50" t="s">
        <v>0</v>
      </c>
      <c r="E125" s="12" t="s">
        <v>65</v>
      </c>
      <c r="F125" s="4">
        <v>0</v>
      </c>
      <c r="G125" s="549"/>
      <c r="H125" s="549"/>
      <c r="I125" s="110" t="s">
        <v>63</v>
      </c>
    </row>
    <row r="126" spans="1:9" ht="15" customHeight="1">
      <c r="A126" s="51" t="s">
        <v>135</v>
      </c>
      <c r="B126" s="52">
        <v>40011</v>
      </c>
      <c r="C126" s="130" t="s">
        <v>27</v>
      </c>
      <c r="D126" s="50" t="s">
        <v>0</v>
      </c>
      <c r="E126" s="12" t="s">
        <v>65</v>
      </c>
      <c r="F126" s="4">
        <v>0</v>
      </c>
      <c r="G126" s="549"/>
      <c r="H126" s="549"/>
      <c r="I126" s="110" t="s">
        <v>63</v>
      </c>
    </row>
    <row r="127" spans="1:9" ht="15" customHeight="1">
      <c r="A127" s="51" t="s">
        <v>135</v>
      </c>
      <c r="B127" s="52">
        <v>40044</v>
      </c>
      <c r="C127" s="130" t="s">
        <v>27</v>
      </c>
      <c r="D127" s="50" t="s">
        <v>0</v>
      </c>
      <c r="E127" s="12" t="s">
        <v>65</v>
      </c>
      <c r="F127" s="4">
        <v>0</v>
      </c>
      <c r="G127" s="549"/>
      <c r="H127" s="549"/>
      <c r="I127" s="110" t="s">
        <v>63</v>
      </c>
    </row>
    <row r="128" spans="1:9" ht="15" customHeight="1">
      <c r="A128" s="51" t="s">
        <v>135</v>
      </c>
      <c r="B128" s="78">
        <v>40070</v>
      </c>
      <c r="C128" s="129" t="s">
        <v>27</v>
      </c>
      <c r="D128" s="50" t="s">
        <v>0</v>
      </c>
      <c r="E128" s="12" t="s">
        <v>65</v>
      </c>
      <c r="F128" s="4">
        <v>0</v>
      </c>
      <c r="G128" s="549"/>
      <c r="H128" s="549"/>
      <c r="I128" s="110" t="s">
        <v>63</v>
      </c>
    </row>
    <row r="129" spans="1:9" ht="15" customHeight="1">
      <c r="A129" s="51" t="s">
        <v>135</v>
      </c>
      <c r="B129" s="78">
        <v>40096</v>
      </c>
      <c r="C129" s="129" t="s">
        <v>27</v>
      </c>
      <c r="D129" s="50" t="s">
        <v>0</v>
      </c>
      <c r="E129" s="12" t="s">
        <v>65</v>
      </c>
      <c r="F129" s="4">
        <v>0</v>
      </c>
      <c r="G129" s="549"/>
      <c r="H129" s="549"/>
      <c r="I129" s="110" t="s">
        <v>63</v>
      </c>
    </row>
    <row r="130" spans="1:9" ht="15" customHeight="1">
      <c r="A130" s="51" t="s">
        <v>135</v>
      </c>
      <c r="B130" s="78">
        <v>40123</v>
      </c>
      <c r="C130" s="129" t="s">
        <v>27</v>
      </c>
      <c r="D130" s="50" t="s">
        <v>0</v>
      </c>
      <c r="E130" s="12" t="s">
        <v>65</v>
      </c>
      <c r="F130" s="4">
        <v>0</v>
      </c>
      <c r="G130" s="549"/>
      <c r="H130" s="549"/>
      <c r="I130" s="110" t="s">
        <v>63</v>
      </c>
    </row>
    <row r="131" spans="1:9" ht="15" customHeight="1">
      <c r="A131" s="180" t="s">
        <v>135</v>
      </c>
      <c r="B131" s="78">
        <v>40151</v>
      </c>
      <c r="C131" s="129" t="s">
        <v>27</v>
      </c>
      <c r="D131" s="50" t="s">
        <v>0</v>
      </c>
      <c r="E131" s="12" t="s">
        <v>65</v>
      </c>
      <c r="F131" s="4">
        <v>0</v>
      </c>
      <c r="G131" s="547"/>
      <c r="H131" s="547"/>
      <c r="I131" s="110" t="s">
        <v>63</v>
      </c>
    </row>
    <row r="132" spans="1:256" s="45" customFormat="1" ht="15" customHeight="1">
      <c r="A132" s="41" t="s">
        <v>77</v>
      </c>
      <c r="B132" s="67">
        <v>40106</v>
      </c>
      <c r="C132" s="124" t="s">
        <v>260</v>
      </c>
      <c r="D132" s="50" t="s">
        <v>0</v>
      </c>
      <c r="E132" s="26" t="s">
        <v>65</v>
      </c>
      <c r="F132" s="31">
        <v>0</v>
      </c>
      <c r="G132" s="178">
        <v>0</v>
      </c>
      <c r="H132" s="178">
        <v>0</v>
      </c>
      <c r="I132" s="110" t="s">
        <v>63</v>
      </c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44" customFormat="1" ht="15" customHeight="1">
      <c r="A133" s="38" t="s">
        <v>96</v>
      </c>
      <c r="B133" s="68">
        <v>39867</v>
      </c>
      <c r="C133" s="125" t="s">
        <v>27</v>
      </c>
      <c r="D133" s="13" t="s">
        <v>0</v>
      </c>
      <c r="E133" s="12" t="s">
        <v>65</v>
      </c>
      <c r="F133" s="4">
        <v>0</v>
      </c>
      <c r="G133" s="549">
        <f>0/5</f>
        <v>0</v>
      </c>
      <c r="H133" s="549">
        <f>0/5</f>
        <v>0</v>
      </c>
      <c r="I133" s="110" t="s">
        <v>63</v>
      </c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44" customFormat="1" ht="15" customHeight="1">
      <c r="A134" s="38" t="s">
        <v>96</v>
      </c>
      <c r="B134" s="68">
        <v>39902</v>
      </c>
      <c r="C134" s="125" t="s">
        <v>27</v>
      </c>
      <c r="D134" s="13" t="s">
        <v>0</v>
      </c>
      <c r="E134" s="12" t="s">
        <v>65</v>
      </c>
      <c r="F134" s="4">
        <v>0</v>
      </c>
      <c r="G134" s="549"/>
      <c r="H134" s="549"/>
      <c r="I134" s="110" t="s">
        <v>63</v>
      </c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44" customFormat="1" ht="15" customHeight="1">
      <c r="A135" s="38" t="s">
        <v>96</v>
      </c>
      <c r="B135" s="68">
        <v>39972</v>
      </c>
      <c r="C135" s="125" t="s">
        <v>27</v>
      </c>
      <c r="D135" s="13" t="s">
        <v>0</v>
      </c>
      <c r="E135" s="12" t="s">
        <v>65</v>
      </c>
      <c r="F135" s="4">
        <v>0</v>
      </c>
      <c r="G135" s="549"/>
      <c r="H135" s="549"/>
      <c r="I135" s="110" t="s">
        <v>63</v>
      </c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44" customFormat="1" ht="15" customHeight="1">
      <c r="A136" s="38" t="s">
        <v>96</v>
      </c>
      <c r="B136" s="68">
        <v>40072</v>
      </c>
      <c r="C136" s="125" t="s">
        <v>27</v>
      </c>
      <c r="D136" s="13" t="s">
        <v>0</v>
      </c>
      <c r="E136" s="12" t="s">
        <v>65</v>
      </c>
      <c r="F136" s="4">
        <v>0</v>
      </c>
      <c r="G136" s="549"/>
      <c r="H136" s="549"/>
      <c r="I136" s="110" t="s">
        <v>63</v>
      </c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44" customFormat="1" ht="15" customHeight="1">
      <c r="A137" s="41" t="s">
        <v>96</v>
      </c>
      <c r="B137" s="25">
        <v>40142</v>
      </c>
      <c r="C137" s="124" t="s">
        <v>27</v>
      </c>
      <c r="D137" s="13" t="s">
        <v>0</v>
      </c>
      <c r="E137" s="12" t="s">
        <v>65</v>
      </c>
      <c r="F137" s="4">
        <v>0</v>
      </c>
      <c r="G137" s="547"/>
      <c r="H137" s="547"/>
      <c r="I137" s="110" t="s">
        <v>63</v>
      </c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44" customFormat="1" ht="15" customHeight="1">
      <c r="A138" s="38" t="s">
        <v>132</v>
      </c>
      <c r="B138" s="345">
        <v>39822</v>
      </c>
      <c r="C138" s="346" t="s">
        <v>27</v>
      </c>
      <c r="D138" s="304" t="s">
        <v>0</v>
      </c>
      <c r="E138" s="309" t="s">
        <v>65</v>
      </c>
      <c r="F138" s="310">
        <v>1</v>
      </c>
      <c r="G138" s="549">
        <f>0/12</f>
        <v>0</v>
      </c>
      <c r="H138" s="579">
        <f>1/12</f>
        <v>0.08333333333333333</v>
      </c>
      <c r="I138" s="347" t="s">
        <v>429</v>
      </c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44" customFormat="1" ht="15" customHeight="1">
      <c r="A139" s="38" t="s">
        <v>132</v>
      </c>
      <c r="B139" s="68">
        <v>39853</v>
      </c>
      <c r="C139" s="125" t="s">
        <v>27</v>
      </c>
      <c r="D139" s="13" t="s">
        <v>0</v>
      </c>
      <c r="E139" s="12" t="s">
        <v>65</v>
      </c>
      <c r="F139" s="4">
        <v>0</v>
      </c>
      <c r="G139" s="549"/>
      <c r="H139" s="579"/>
      <c r="I139" s="113" t="s">
        <v>63</v>
      </c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44" customFormat="1" ht="15" customHeight="1">
      <c r="A140" s="38" t="s">
        <v>132</v>
      </c>
      <c r="B140" s="68">
        <v>39883</v>
      </c>
      <c r="C140" s="120" t="s">
        <v>27</v>
      </c>
      <c r="D140" s="12" t="s">
        <v>0</v>
      </c>
      <c r="E140" s="12" t="s">
        <v>65</v>
      </c>
      <c r="F140" s="3">
        <v>0</v>
      </c>
      <c r="G140" s="549"/>
      <c r="H140" s="579"/>
      <c r="I140" s="113" t="s">
        <v>63</v>
      </c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44" customFormat="1" ht="15" customHeight="1">
      <c r="A141" s="38" t="s">
        <v>132</v>
      </c>
      <c r="B141" s="68">
        <v>39900</v>
      </c>
      <c r="C141" s="120" t="s">
        <v>27</v>
      </c>
      <c r="D141" s="12" t="s">
        <v>0</v>
      </c>
      <c r="E141" s="12" t="s">
        <v>65</v>
      </c>
      <c r="F141" s="3">
        <v>0</v>
      </c>
      <c r="G141" s="549"/>
      <c r="H141" s="579"/>
      <c r="I141" s="113" t="s">
        <v>63</v>
      </c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44" customFormat="1" ht="15" customHeight="1">
      <c r="A142" s="38" t="s">
        <v>132</v>
      </c>
      <c r="B142" s="68">
        <v>39903</v>
      </c>
      <c r="C142" s="120" t="s">
        <v>27</v>
      </c>
      <c r="D142" s="12" t="s">
        <v>0</v>
      </c>
      <c r="E142" s="12" t="s">
        <v>65</v>
      </c>
      <c r="F142" s="3">
        <v>0</v>
      </c>
      <c r="G142" s="549"/>
      <c r="H142" s="579"/>
      <c r="I142" s="113" t="s">
        <v>63</v>
      </c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44" customFormat="1" ht="15" customHeight="1">
      <c r="A143" s="55" t="s">
        <v>132</v>
      </c>
      <c r="B143" s="25">
        <v>39932</v>
      </c>
      <c r="C143" s="119" t="s">
        <v>27</v>
      </c>
      <c r="D143" s="12" t="s">
        <v>0</v>
      </c>
      <c r="E143" s="12" t="s">
        <v>65</v>
      </c>
      <c r="F143" s="3">
        <v>0</v>
      </c>
      <c r="G143" s="549"/>
      <c r="H143" s="579"/>
      <c r="I143" s="113" t="s">
        <v>63</v>
      </c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44" customFormat="1" ht="15" customHeight="1">
      <c r="A144" s="38" t="s">
        <v>132</v>
      </c>
      <c r="B144" s="68">
        <v>39959</v>
      </c>
      <c r="C144" s="120" t="s">
        <v>27</v>
      </c>
      <c r="D144" s="12" t="s">
        <v>0</v>
      </c>
      <c r="E144" s="12" t="s">
        <v>65</v>
      </c>
      <c r="F144" s="3">
        <v>0</v>
      </c>
      <c r="G144" s="549"/>
      <c r="H144" s="579"/>
      <c r="I144" s="113" t="s">
        <v>63</v>
      </c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44" customFormat="1" ht="15" customHeight="1">
      <c r="A145" s="55" t="s">
        <v>132</v>
      </c>
      <c r="B145" s="25">
        <v>39992</v>
      </c>
      <c r="C145" s="119" t="s">
        <v>27</v>
      </c>
      <c r="D145" s="12" t="s">
        <v>0</v>
      </c>
      <c r="E145" s="12" t="s">
        <v>65</v>
      </c>
      <c r="F145" s="3">
        <v>0</v>
      </c>
      <c r="G145" s="549"/>
      <c r="H145" s="579"/>
      <c r="I145" s="113" t="s">
        <v>63</v>
      </c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44" customFormat="1" ht="15" customHeight="1">
      <c r="A146" s="55" t="s">
        <v>132</v>
      </c>
      <c r="B146" s="68">
        <v>39993</v>
      </c>
      <c r="C146" s="120" t="s">
        <v>27</v>
      </c>
      <c r="D146" s="12" t="s">
        <v>0</v>
      </c>
      <c r="E146" s="12" t="s">
        <v>65</v>
      </c>
      <c r="F146" s="3">
        <v>0</v>
      </c>
      <c r="G146" s="549"/>
      <c r="H146" s="579"/>
      <c r="I146" s="113" t="s">
        <v>63</v>
      </c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44" customFormat="1" ht="15" customHeight="1">
      <c r="A147" s="55" t="s">
        <v>132</v>
      </c>
      <c r="B147" s="68">
        <v>40007</v>
      </c>
      <c r="C147" s="120" t="s">
        <v>27</v>
      </c>
      <c r="D147" s="12" t="s">
        <v>0</v>
      </c>
      <c r="E147" s="12" t="s">
        <v>65</v>
      </c>
      <c r="F147" s="3">
        <v>0</v>
      </c>
      <c r="G147" s="549"/>
      <c r="H147" s="579"/>
      <c r="I147" s="113" t="s">
        <v>63</v>
      </c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44" customFormat="1" ht="15" customHeight="1">
      <c r="A148" s="55" t="s">
        <v>132</v>
      </c>
      <c r="B148" s="25">
        <v>40012</v>
      </c>
      <c r="C148" s="119" t="s">
        <v>27</v>
      </c>
      <c r="D148" s="12" t="s">
        <v>0</v>
      </c>
      <c r="E148" s="12" t="s">
        <v>65</v>
      </c>
      <c r="F148" s="3">
        <v>0</v>
      </c>
      <c r="G148" s="549"/>
      <c r="H148" s="579"/>
      <c r="I148" s="113" t="s">
        <v>63</v>
      </c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44" customFormat="1" ht="15" customHeight="1">
      <c r="A149" s="54" t="s">
        <v>132</v>
      </c>
      <c r="B149" s="68">
        <v>40036</v>
      </c>
      <c r="C149" s="120" t="s">
        <v>27</v>
      </c>
      <c r="D149" s="12" t="s">
        <v>0</v>
      </c>
      <c r="E149" s="12" t="s">
        <v>65</v>
      </c>
      <c r="F149" s="3">
        <v>0</v>
      </c>
      <c r="G149" s="547"/>
      <c r="H149" s="570"/>
      <c r="I149" s="113" t="s">
        <v>63</v>
      </c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9" ht="15" customHeight="1">
      <c r="A150" s="54" t="s">
        <v>108</v>
      </c>
      <c r="B150" s="68">
        <v>39967</v>
      </c>
      <c r="C150" s="120" t="s">
        <v>54</v>
      </c>
      <c r="D150" s="80" t="s">
        <v>0</v>
      </c>
      <c r="E150" s="91" t="s">
        <v>65</v>
      </c>
      <c r="F150" s="92">
        <v>0</v>
      </c>
      <c r="G150" s="174">
        <v>0</v>
      </c>
      <c r="H150" s="174">
        <v>0</v>
      </c>
      <c r="I150" s="110" t="s">
        <v>63</v>
      </c>
    </row>
    <row r="151" spans="1:256" s="43" customFormat="1" ht="15" customHeight="1">
      <c r="A151" s="55" t="s">
        <v>123</v>
      </c>
      <c r="B151" s="25">
        <v>39838</v>
      </c>
      <c r="C151" s="124" t="s">
        <v>27</v>
      </c>
      <c r="D151" s="26" t="s">
        <v>0</v>
      </c>
      <c r="E151" s="12" t="s">
        <v>65</v>
      </c>
      <c r="F151" s="12">
        <v>0</v>
      </c>
      <c r="G151" s="577">
        <f>1/4</f>
        <v>0.25</v>
      </c>
      <c r="H151" s="549">
        <v>0</v>
      </c>
      <c r="I151" s="110" t="s">
        <v>63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43" customFormat="1" ht="15" customHeight="1">
      <c r="A152" s="55" t="s">
        <v>123</v>
      </c>
      <c r="B152" s="25">
        <v>39872</v>
      </c>
      <c r="C152" s="124" t="s">
        <v>27</v>
      </c>
      <c r="D152" s="26" t="s">
        <v>0</v>
      </c>
      <c r="E152" s="12" t="s">
        <v>65</v>
      </c>
      <c r="F152" s="12">
        <v>0</v>
      </c>
      <c r="G152" s="577"/>
      <c r="H152" s="549"/>
      <c r="I152" s="110" t="s">
        <v>63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43" customFormat="1" ht="15" customHeight="1">
      <c r="A153" s="38" t="s">
        <v>123</v>
      </c>
      <c r="B153" s="68">
        <v>39944</v>
      </c>
      <c r="C153" s="125" t="s">
        <v>27</v>
      </c>
      <c r="D153" s="26" t="s">
        <v>0</v>
      </c>
      <c r="E153" s="12" t="s">
        <v>65</v>
      </c>
      <c r="F153" s="12">
        <v>0</v>
      </c>
      <c r="G153" s="577"/>
      <c r="H153" s="549"/>
      <c r="I153" s="110" t="s">
        <v>63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43" customFormat="1" ht="15" customHeight="1">
      <c r="A154" s="225" t="s">
        <v>123</v>
      </c>
      <c r="B154" s="217">
        <v>40017</v>
      </c>
      <c r="C154" s="226" t="s">
        <v>27</v>
      </c>
      <c r="D154" s="199" t="s">
        <v>47</v>
      </c>
      <c r="E154" s="196" t="s">
        <v>50</v>
      </c>
      <c r="F154" s="196">
        <v>1</v>
      </c>
      <c r="G154" s="578"/>
      <c r="H154" s="547"/>
      <c r="I154" s="216" t="s">
        <v>52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43" customFormat="1" ht="15" customHeight="1">
      <c r="A155" s="55" t="s">
        <v>139</v>
      </c>
      <c r="B155" s="25">
        <v>39818</v>
      </c>
      <c r="C155" s="124" t="s">
        <v>27</v>
      </c>
      <c r="D155" s="12" t="s">
        <v>0</v>
      </c>
      <c r="E155" s="12" t="s">
        <v>65</v>
      </c>
      <c r="F155" s="12">
        <v>0</v>
      </c>
      <c r="G155" s="549">
        <v>0</v>
      </c>
      <c r="H155" s="549">
        <v>0</v>
      </c>
      <c r="I155" s="110" t="s">
        <v>63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43" customFormat="1" ht="15" customHeight="1">
      <c r="A156" s="55" t="s">
        <v>139</v>
      </c>
      <c r="B156" s="25">
        <v>39853</v>
      </c>
      <c r="C156" s="124" t="s">
        <v>27</v>
      </c>
      <c r="D156" s="12" t="s">
        <v>0</v>
      </c>
      <c r="E156" s="12" t="s">
        <v>65</v>
      </c>
      <c r="F156" s="12">
        <v>0</v>
      </c>
      <c r="G156" s="549"/>
      <c r="H156" s="549"/>
      <c r="I156" s="110" t="s">
        <v>63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43" customFormat="1" ht="15" customHeight="1">
      <c r="A157" s="55" t="s">
        <v>139</v>
      </c>
      <c r="B157" s="68">
        <v>39887</v>
      </c>
      <c r="C157" s="125" t="s">
        <v>27</v>
      </c>
      <c r="D157" s="12" t="s">
        <v>0</v>
      </c>
      <c r="E157" s="12" t="s">
        <v>65</v>
      </c>
      <c r="F157" s="12">
        <v>0</v>
      </c>
      <c r="G157" s="549"/>
      <c r="H157" s="549"/>
      <c r="I157" s="110" t="s">
        <v>63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43" customFormat="1" ht="15" customHeight="1">
      <c r="A158" s="55" t="s">
        <v>139</v>
      </c>
      <c r="B158" s="68">
        <v>39958</v>
      </c>
      <c r="C158" s="125" t="s">
        <v>27</v>
      </c>
      <c r="D158" s="12" t="s">
        <v>0</v>
      </c>
      <c r="E158" s="12" t="s">
        <v>65</v>
      </c>
      <c r="F158" s="12">
        <v>0</v>
      </c>
      <c r="G158" s="549"/>
      <c r="H158" s="549"/>
      <c r="I158" s="110" t="s">
        <v>63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43" customFormat="1" ht="15" customHeight="1">
      <c r="A159" s="55" t="s">
        <v>139</v>
      </c>
      <c r="B159" s="68">
        <v>40031</v>
      </c>
      <c r="C159" s="125" t="s">
        <v>27</v>
      </c>
      <c r="D159" s="12" t="s">
        <v>0</v>
      </c>
      <c r="E159" s="12" t="s">
        <v>65</v>
      </c>
      <c r="F159" s="12">
        <v>0</v>
      </c>
      <c r="G159" s="549"/>
      <c r="H159" s="549"/>
      <c r="I159" s="110" t="s">
        <v>63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43" customFormat="1" ht="15" customHeight="1">
      <c r="A160" s="55" t="s">
        <v>139</v>
      </c>
      <c r="B160" s="68">
        <v>40101</v>
      </c>
      <c r="C160" s="125" t="s">
        <v>27</v>
      </c>
      <c r="D160" s="12" t="s">
        <v>0</v>
      </c>
      <c r="E160" s="12" t="s">
        <v>65</v>
      </c>
      <c r="F160" s="12">
        <v>0</v>
      </c>
      <c r="G160" s="549"/>
      <c r="H160" s="549"/>
      <c r="I160" s="110" t="s">
        <v>63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43" customFormat="1" ht="15" customHeight="1">
      <c r="A161" s="55" t="s">
        <v>139</v>
      </c>
      <c r="B161" s="68">
        <v>40170</v>
      </c>
      <c r="C161" s="125" t="s">
        <v>27</v>
      </c>
      <c r="D161" s="12" t="s">
        <v>0</v>
      </c>
      <c r="E161" s="12" t="s">
        <v>65</v>
      </c>
      <c r="F161" s="12">
        <v>0</v>
      </c>
      <c r="G161" s="549"/>
      <c r="H161" s="549"/>
      <c r="I161" s="110" t="s">
        <v>63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43" customFormat="1" ht="15" customHeight="1">
      <c r="A162" s="38" t="s">
        <v>148</v>
      </c>
      <c r="B162" s="68">
        <v>39816</v>
      </c>
      <c r="C162" s="125" t="s">
        <v>83</v>
      </c>
      <c r="D162" s="12" t="s">
        <v>0</v>
      </c>
      <c r="E162" s="12" t="s">
        <v>65</v>
      </c>
      <c r="F162" s="12">
        <v>0</v>
      </c>
      <c r="G162" s="549"/>
      <c r="H162" s="549"/>
      <c r="I162" s="110" t="s">
        <v>63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43" customFormat="1" ht="15" customHeight="1">
      <c r="A163" s="38" t="s">
        <v>148</v>
      </c>
      <c r="B163" s="68">
        <v>39838</v>
      </c>
      <c r="C163" s="125" t="s">
        <v>83</v>
      </c>
      <c r="D163" s="12" t="s">
        <v>0</v>
      </c>
      <c r="E163" s="12" t="s">
        <v>65</v>
      </c>
      <c r="F163" s="12">
        <v>0</v>
      </c>
      <c r="G163" s="549"/>
      <c r="H163" s="549"/>
      <c r="I163" s="110" t="s">
        <v>63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43" customFormat="1" ht="15" customHeight="1">
      <c r="A164" s="54" t="s">
        <v>148</v>
      </c>
      <c r="B164" s="68">
        <v>39837</v>
      </c>
      <c r="C164" s="125" t="s">
        <v>83</v>
      </c>
      <c r="D164" s="12" t="s">
        <v>0</v>
      </c>
      <c r="E164" s="12" t="s">
        <v>65</v>
      </c>
      <c r="F164" s="12">
        <v>0</v>
      </c>
      <c r="G164" s="547"/>
      <c r="H164" s="547"/>
      <c r="I164" s="110" t="s">
        <v>63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43" customFormat="1" ht="15" customHeight="1">
      <c r="A165" s="34" t="s">
        <v>150</v>
      </c>
      <c r="B165" s="46">
        <v>39823</v>
      </c>
      <c r="C165" s="119" t="s">
        <v>83</v>
      </c>
      <c r="D165" s="12" t="s">
        <v>0</v>
      </c>
      <c r="E165" s="12" t="s">
        <v>65</v>
      </c>
      <c r="F165" s="12">
        <v>0</v>
      </c>
      <c r="G165" s="59">
        <v>0</v>
      </c>
      <c r="H165" s="59">
        <v>0</v>
      </c>
      <c r="I165" s="110" t="s">
        <v>63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43" customFormat="1" ht="15" customHeight="1">
      <c r="A166" s="11" t="s">
        <v>151</v>
      </c>
      <c r="B166" s="36">
        <v>39824</v>
      </c>
      <c r="C166" s="120" t="s">
        <v>2</v>
      </c>
      <c r="D166" s="12" t="s">
        <v>0</v>
      </c>
      <c r="E166" s="12" t="s">
        <v>65</v>
      </c>
      <c r="F166" s="12">
        <v>0</v>
      </c>
      <c r="G166" s="59">
        <v>0</v>
      </c>
      <c r="H166" s="59">
        <v>0</v>
      </c>
      <c r="I166" s="110" t="s">
        <v>63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43" customFormat="1" ht="15" customHeight="1">
      <c r="A167" s="53" t="s">
        <v>152</v>
      </c>
      <c r="B167" s="36">
        <v>39826</v>
      </c>
      <c r="C167" s="120" t="s">
        <v>2</v>
      </c>
      <c r="D167" s="12" t="s">
        <v>0</v>
      </c>
      <c r="E167" s="12" t="s">
        <v>65</v>
      </c>
      <c r="F167" s="12">
        <v>0</v>
      </c>
      <c r="G167" s="59">
        <v>0</v>
      </c>
      <c r="H167" s="59">
        <v>0</v>
      </c>
      <c r="I167" s="110" t="s">
        <v>63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43" customFormat="1" ht="15" customHeight="1">
      <c r="A168" s="53" t="s">
        <v>153</v>
      </c>
      <c r="B168" s="68">
        <v>39826</v>
      </c>
      <c r="C168" s="120" t="s">
        <v>83</v>
      </c>
      <c r="D168" s="12" t="s">
        <v>0</v>
      </c>
      <c r="E168" s="12" t="s">
        <v>65</v>
      </c>
      <c r="F168" s="12">
        <v>0</v>
      </c>
      <c r="G168" s="173">
        <f>0/2</f>
        <v>0</v>
      </c>
      <c r="H168" s="173">
        <f>0/2</f>
        <v>0</v>
      </c>
      <c r="I168" s="110" t="s">
        <v>63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43" customFormat="1" ht="15" customHeight="1">
      <c r="A169" s="54" t="s">
        <v>154</v>
      </c>
      <c r="B169" s="36">
        <v>39832</v>
      </c>
      <c r="C169" s="120" t="s">
        <v>2</v>
      </c>
      <c r="D169" s="12" t="s">
        <v>0</v>
      </c>
      <c r="E169" s="12" t="s">
        <v>65</v>
      </c>
      <c r="F169" s="12">
        <v>0</v>
      </c>
      <c r="G169" s="59">
        <v>0</v>
      </c>
      <c r="H169" s="59">
        <v>0</v>
      </c>
      <c r="I169" s="110" t="s">
        <v>63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43" customFormat="1" ht="15" customHeight="1">
      <c r="A170" s="11" t="s">
        <v>155</v>
      </c>
      <c r="B170" s="36">
        <v>39840</v>
      </c>
      <c r="C170" s="120" t="s">
        <v>83</v>
      </c>
      <c r="D170" s="12" t="s">
        <v>0</v>
      </c>
      <c r="E170" s="12" t="s">
        <v>65</v>
      </c>
      <c r="F170" s="12">
        <v>0</v>
      </c>
      <c r="G170" s="59">
        <v>0</v>
      </c>
      <c r="H170" s="59">
        <v>0</v>
      </c>
      <c r="I170" s="110" t="s">
        <v>63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43" customFormat="1" ht="15" customHeight="1">
      <c r="A171" s="34" t="s">
        <v>156</v>
      </c>
      <c r="B171" s="46">
        <v>39840</v>
      </c>
      <c r="C171" s="119" t="s">
        <v>2</v>
      </c>
      <c r="D171" s="12" t="s">
        <v>0</v>
      </c>
      <c r="E171" s="12" t="s">
        <v>65</v>
      </c>
      <c r="F171" s="12">
        <v>0</v>
      </c>
      <c r="G171" s="59">
        <v>0</v>
      </c>
      <c r="H171" s="59">
        <v>0</v>
      </c>
      <c r="I171" s="110" t="s">
        <v>63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43" customFormat="1" ht="15" customHeight="1">
      <c r="A172" s="66" t="s">
        <v>156</v>
      </c>
      <c r="B172" s="46">
        <v>39864</v>
      </c>
      <c r="C172" s="119" t="s">
        <v>2</v>
      </c>
      <c r="D172" s="12" t="s">
        <v>0</v>
      </c>
      <c r="E172" s="12" t="s">
        <v>65</v>
      </c>
      <c r="F172" s="12">
        <v>0</v>
      </c>
      <c r="G172" s="59">
        <v>0</v>
      </c>
      <c r="H172" s="59">
        <v>0</v>
      </c>
      <c r="I172" s="110" t="s">
        <v>63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43" customFormat="1" ht="15" customHeight="1">
      <c r="A173" s="53" t="s">
        <v>157</v>
      </c>
      <c r="B173" s="68">
        <v>39858</v>
      </c>
      <c r="C173" s="120" t="s">
        <v>2</v>
      </c>
      <c r="D173" s="12" t="s">
        <v>0</v>
      </c>
      <c r="E173" s="12" t="s">
        <v>65</v>
      </c>
      <c r="F173" s="12">
        <v>0</v>
      </c>
      <c r="G173" s="546">
        <f>0/2</f>
        <v>0</v>
      </c>
      <c r="H173" s="546">
        <f>0/2</f>
        <v>0</v>
      </c>
      <c r="I173" s="110" t="s">
        <v>63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43" customFormat="1" ht="15" customHeight="1">
      <c r="A174" s="38" t="s">
        <v>157</v>
      </c>
      <c r="B174" s="68">
        <v>39923</v>
      </c>
      <c r="C174" s="120" t="s">
        <v>2</v>
      </c>
      <c r="D174" s="12" t="s">
        <v>0</v>
      </c>
      <c r="E174" s="12" t="s">
        <v>65</v>
      </c>
      <c r="F174" s="12">
        <v>0</v>
      </c>
      <c r="G174" s="547"/>
      <c r="H174" s="547"/>
      <c r="I174" s="110" t="s">
        <v>63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43" customFormat="1" ht="15" customHeight="1">
      <c r="A175" s="53" t="s">
        <v>158</v>
      </c>
      <c r="B175" s="68">
        <v>39868</v>
      </c>
      <c r="C175" s="120" t="s">
        <v>2</v>
      </c>
      <c r="D175" s="12" t="s">
        <v>0</v>
      </c>
      <c r="E175" s="12" t="s">
        <v>65</v>
      </c>
      <c r="F175" s="12">
        <v>0</v>
      </c>
      <c r="G175" s="546">
        <v>0</v>
      </c>
      <c r="H175" s="546">
        <v>0</v>
      </c>
      <c r="I175" s="110" t="s">
        <v>63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43" customFormat="1" ht="15" customHeight="1">
      <c r="A176" s="38" t="s">
        <v>158</v>
      </c>
      <c r="B176" s="68">
        <v>40128</v>
      </c>
      <c r="C176" s="120" t="s">
        <v>2</v>
      </c>
      <c r="D176" s="12" t="s">
        <v>0</v>
      </c>
      <c r="E176" s="12" t="s">
        <v>65</v>
      </c>
      <c r="F176" s="12">
        <v>0</v>
      </c>
      <c r="G176" s="549"/>
      <c r="H176" s="549"/>
      <c r="I176" s="110" t="s">
        <v>63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43" customFormat="1" ht="15" customHeight="1">
      <c r="A177" s="38" t="s">
        <v>159</v>
      </c>
      <c r="B177" s="36">
        <v>39873</v>
      </c>
      <c r="C177" s="120" t="s">
        <v>2</v>
      </c>
      <c r="D177" s="12" t="s">
        <v>0</v>
      </c>
      <c r="E177" s="12" t="s">
        <v>65</v>
      </c>
      <c r="F177" s="12">
        <v>0</v>
      </c>
      <c r="G177" s="56">
        <v>0</v>
      </c>
      <c r="H177" s="56">
        <v>0</v>
      </c>
      <c r="I177" s="110" t="s">
        <v>63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43" customFormat="1" ht="15" customHeight="1">
      <c r="A178" s="53" t="s">
        <v>160</v>
      </c>
      <c r="B178" s="68">
        <v>39877</v>
      </c>
      <c r="C178" s="120" t="s">
        <v>2</v>
      </c>
      <c r="D178" s="13" t="s">
        <v>0</v>
      </c>
      <c r="E178" s="12" t="s">
        <v>65</v>
      </c>
      <c r="F178" s="85">
        <v>0</v>
      </c>
      <c r="G178" s="546">
        <f>0/5</f>
        <v>0</v>
      </c>
      <c r="H178" s="546">
        <f>0/5</f>
        <v>0</v>
      </c>
      <c r="I178" s="113" t="s">
        <v>63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43" customFormat="1" ht="15" customHeight="1">
      <c r="A179" s="38" t="s">
        <v>160</v>
      </c>
      <c r="B179" s="68">
        <v>39911</v>
      </c>
      <c r="C179" s="120" t="s">
        <v>2</v>
      </c>
      <c r="D179" s="13" t="s">
        <v>0</v>
      </c>
      <c r="E179" s="12" t="s">
        <v>65</v>
      </c>
      <c r="F179" s="85">
        <v>0</v>
      </c>
      <c r="G179" s="549"/>
      <c r="H179" s="549"/>
      <c r="I179" s="113" t="s">
        <v>63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43" customFormat="1" ht="15" customHeight="1">
      <c r="A180" s="55" t="s">
        <v>160</v>
      </c>
      <c r="B180" s="25">
        <v>39973</v>
      </c>
      <c r="C180" s="119" t="s">
        <v>2</v>
      </c>
      <c r="D180" s="13" t="s">
        <v>0</v>
      </c>
      <c r="E180" s="12" t="s">
        <v>65</v>
      </c>
      <c r="F180" s="85">
        <v>0</v>
      </c>
      <c r="G180" s="549"/>
      <c r="H180" s="549"/>
      <c r="I180" s="113" t="s">
        <v>63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43" customFormat="1" ht="15" customHeight="1">
      <c r="A181" s="38" t="s">
        <v>160</v>
      </c>
      <c r="B181" s="68">
        <v>39999</v>
      </c>
      <c r="C181" s="120" t="s">
        <v>2</v>
      </c>
      <c r="D181" s="13" t="s">
        <v>0</v>
      </c>
      <c r="E181" s="12" t="s">
        <v>65</v>
      </c>
      <c r="F181" s="85">
        <v>0</v>
      </c>
      <c r="G181" s="549"/>
      <c r="H181" s="549"/>
      <c r="I181" s="115" t="s">
        <v>63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43" customFormat="1" ht="15" customHeight="1">
      <c r="A182" s="54" t="s">
        <v>160</v>
      </c>
      <c r="B182" s="68">
        <v>40030</v>
      </c>
      <c r="C182" s="120" t="s">
        <v>2</v>
      </c>
      <c r="D182" s="96" t="s">
        <v>0</v>
      </c>
      <c r="E182" s="83" t="s">
        <v>65</v>
      </c>
      <c r="F182" s="97">
        <v>0</v>
      </c>
      <c r="G182" s="547"/>
      <c r="H182" s="547"/>
      <c r="I182" s="115" t="s">
        <v>63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43" customFormat="1" ht="15" customHeight="1">
      <c r="A183" s="11" t="s">
        <v>161</v>
      </c>
      <c r="B183" s="87">
        <v>39884</v>
      </c>
      <c r="C183" s="131" t="s">
        <v>117</v>
      </c>
      <c r="D183" s="83" t="s">
        <v>0</v>
      </c>
      <c r="E183" s="83" t="s">
        <v>65</v>
      </c>
      <c r="F183" s="83">
        <v>0</v>
      </c>
      <c r="G183" s="59">
        <v>0</v>
      </c>
      <c r="H183" s="59">
        <v>0</v>
      </c>
      <c r="I183" s="116" t="s">
        <v>63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84" customFormat="1" ht="15" customHeight="1">
      <c r="A184" s="34" t="s">
        <v>162</v>
      </c>
      <c r="B184" s="46">
        <v>39888</v>
      </c>
      <c r="C184" s="119" t="s">
        <v>2</v>
      </c>
      <c r="D184" s="12" t="s">
        <v>0</v>
      </c>
      <c r="E184" s="12" t="s">
        <v>65</v>
      </c>
      <c r="F184" s="12">
        <v>0</v>
      </c>
      <c r="G184" s="59">
        <v>0</v>
      </c>
      <c r="H184" s="59">
        <v>0</v>
      </c>
      <c r="I184" s="110" t="s">
        <v>63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84" customFormat="1" ht="15" customHeight="1">
      <c r="A185" s="53" t="s">
        <v>163</v>
      </c>
      <c r="B185" s="36">
        <v>39899</v>
      </c>
      <c r="C185" s="120" t="s">
        <v>83</v>
      </c>
      <c r="D185" s="12" t="s">
        <v>0</v>
      </c>
      <c r="E185" s="12" t="s">
        <v>65</v>
      </c>
      <c r="F185" s="12">
        <v>0</v>
      </c>
      <c r="G185" s="59">
        <v>0</v>
      </c>
      <c r="H185" s="59">
        <v>0</v>
      </c>
      <c r="I185" s="110" t="s">
        <v>63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43" customFormat="1" ht="15" customHeight="1">
      <c r="A186" s="53" t="s">
        <v>164</v>
      </c>
      <c r="B186" s="68">
        <v>39900</v>
      </c>
      <c r="C186" s="120" t="s">
        <v>2</v>
      </c>
      <c r="D186" s="12" t="s">
        <v>0</v>
      </c>
      <c r="E186" s="12" t="s">
        <v>65</v>
      </c>
      <c r="F186" s="12">
        <v>0</v>
      </c>
      <c r="G186" s="546">
        <v>0</v>
      </c>
      <c r="H186" s="546">
        <v>0</v>
      </c>
      <c r="I186" s="110" t="s">
        <v>63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43" customFormat="1" ht="15" customHeight="1">
      <c r="A187" s="55" t="s">
        <v>164</v>
      </c>
      <c r="B187" s="25">
        <v>39931</v>
      </c>
      <c r="C187" s="120" t="s">
        <v>2</v>
      </c>
      <c r="D187" s="12" t="s">
        <v>0</v>
      </c>
      <c r="E187" s="12" t="s">
        <v>65</v>
      </c>
      <c r="F187" s="12">
        <v>0</v>
      </c>
      <c r="G187" s="549"/>
      <c r="H187" s="549"/>
      <c r="I187" s="110" t="s">
        <v>63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43" customFormat="1" ht="15" customHeight="1">
      <c r="A188" s="55" t="s">
        <v>164</v>
      </c>
      <c r="B188" s="25">
        <v>40148</v>
      </c>
      <c r="C188" s="120" t="s">
        <v>2</v>
      </c>
      <c r="D188" s="12" t="s">
        <v>0</v>
      </c>
      <c r="E188" s="12" t="s">
        <v>65</v>
      </c>
      <c r="F188" s="12">
        <v>0</v>
      </c>
      <c r="G188" s="549"/>
      <c r="H188" s="549"/>
      <c r="I188" s="110" t="s">
        <v>63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s="43" customFormat="1" ht="15" customHeight="1">
      <c r="A189" s="53" t="s">
        <v>165</v>
      </c>
      <c r="B189" s="68">
        <v>39901</v>
      </c>
      <c r="C189" s="125" t="s">
        <v>27</v>
      </c>
      <c r="D189" s="12" t="s">
        <v>0</v>
      </c>
      <c r="E189" s="12" t="s">
        <v>65</v>
      </c>
      <c r="F189" s="12">
        <v>0</v>
      </c>
      <c r="G189" s="546">
        <f>0/4</f>
        <v>0</v>
      </c>
      <c r="H189" s="546">
        <f>0/4</f>
        <v>0</v>
      </c>
      <c r="I189" s="110" t="s">
        <v>63</v>
      </c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43" customFormat="1" ht="15" customHeight="1">
      <c r="A190" s="38" t="s">
        <v>165</v>
      </c>
      <c r="B190" s="68">
        <v>39916</v>
      </c>
      <c r="C190" s="125" t="s">
        <v>27</v>
      </c>
      <c r="D190" s="12" t="s">
        <v>0</v>
      </c>
      <c r="E190" s="12" t="s">
        <v>65</v>
      </c>
      <c r="F190" s="12">
        <v>0</v>
      </c>
      <c r="G190" s="549"/>
      <c r="H190" s="549"/>
      <c r="I190" s="110" t="s">
        <v>63</v>
      </c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43" customFormat="1" ht="15" customHeight="1">
      <c r="A191" s="38" t="s">
        <v>165</v>
      </c>
      <c r="B191" s="68">
        <v>39989</v>
      </c>
      <c r="C191" s="125" t="s">
        <v>27</v>
      </c>
      <c r="D191" s="12" t="s">
        <v>0</v>
      </c>
      <c r="E191" s="12" t="s">
        <v>65</v>
      </c>
      <c r="F191" s="12">
        <v>0</v>
      </c>
      <c r="G191" s="549"/>
      <c r="H191" s="549"/>
      <c r="I191" s="110" t="s">
        <v>63</v>
      </c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43" customFormat="1" ht="15" customHeight="1">
      <c r="A192" s="38" t="s">
        <v>165</v>
      </c>
      <c r="B192" s="68">
        <v>40059</v>
      </c>
      <c r="C192" s="125" t="s">
        <v>27</v>
      </c>
      <c r="D192" s="12" t="s">
        <v>0</v>
      </c>
      <c r="E192" s="12" t="s">
        <v>65</v>
      </c>
      <c r="F192" s="12">
        <v>0</v>
      </c>
      <c r="G192" s="549"/>
      <c r="H192" s="549"/>
      <c r="I192" s="110" t="s">
        <v>63</v>
      </c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43" customFormat="1" ht="15" customHeight="1">
      <c r="A193" s="54" t="s">
        <v>165</v>
      </c>
      <c r="B193" s="68">
        <v>40129</v>
      </c>
      <c r="C193" s="125" t="s">
        <v>27</v>
      </c>
      <c r="D193" s="12" t="s">
        <v>0</v>
      </c>
      <c r="E193" s="12" t="s">
        <v>65</v>
      </c>
      <c r="F193" s="12">
        <v>0</v>
      </c>
      <c r="G193" s="549"/>
      <c r="H193" s="549"/>
      <c r="I193" s="110" t="s">
        <v>63</v>
      </c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s="43" customFormat="1" ht="15" customHeight="1">
      <c r="A194" s="344" t="s">
        <v>167</v>
      </c>
      <c r="B194" s="345">
        <v>39910</v>
      </c>
      <c r="C194" s="346" t="s">
        <v>54</v>
      </c>
      <c r="D194" s="309" t="s">
        <v>0</v>
      </c>
      <c r="E194" s="309" t="s">
        <v>65</v>
      </c>
      <c r="F194" s="309">
        <v>1</v>
      </c>
      <c r="G194" s="195">
        <v>0</v>
      </c>
      <c r="H194" s="195">
        <v>1</v>
      </c>
      <c r="I194" s="307" t="s">
        <v>428</v>
      </c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s="43" customFormat="1" ht="15" customHeight="1">
      <c r="A195" s="54" t="s">
        <v>166</v>
      </c>
      <c r="B195" s="68">
        <v>39910</v>
      </c>
      <c r="C195" s="125" t="s">
        <v>83</v>
      </c>
      <c r="D195" s="12" t="s">
        <v>0</v>
      </c>
      <c r="E195" s="12" t="s">
        <v>65</v>
      </c>
      <c r="F195" s="12">
        <v>0</v>
      </c>
      <c r="G195" s="59">
        <v>0</v>
      </c>
      <c r="H195" s="59">
        <v>0</v>
      </c>
      <c r="I195" s="110" t="s">
        <v>63</v>
      </c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s="43" customFormat="1" ht="15" customHeight="1">
      <c r="A196" s="227" t="s">
        <v>168</v>
      </c>
      <c r="B196" s="228">
        <v>39911</v>
      </c>
      <c r="C196" s="229" t="s">
        <v>2</v>
      </c>
      <c r="D196" s="230" t="s">
        <v>47</v>
      </c>
      <c r="E196" s="230" t="s">
        <v>50</v>
      </c>
      <c r="F196" s="230">
        <v>3</v>
      </c>
      <c r="G196" s="90">
        <f>3/1</f>
        <v>3</v>
      </c>
      <c r="H196" s="89">
        <v>0</v>
      </c>
      <c r="I196" s="224" t="s">
        <v>169</v>
      </c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s="43" customFormat="1" ht="15" customHeight="1">
      <c r="A197" s="34" t="s">
        <v>170</v>
      </c>
      <c r="B197" s="25">
        <v>39919</v>
      </c>
      <c r="C197" s="120" t="s">
        <v>2</v>
      </c>
      <c r="D197" s="12" t="s">
        <v>0</v>
      </c>
      <c r="E197" s="12" t="s">
        <v>65</v>
      </c>
      <c r="F197" s="12">
        <v>0</v>
      </c>
      <c r="G197" s="173">
        <v>0</v>
      </c>
      <c r="H197" s="173">
        <v>0</v>
      </c>
      <c r="I197" s="110" t="s">
        <v>63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s="43" customFormat="1" ht="15" customHeight="1">
      <c r="A198" s="41" t="s">
        <v>171</v>
      </c>
      <c r="B198" s="46">
        <v>39932</v>
      </c>
      <c r="C198" s="124" t="s">
        <v>83</v>
      </c>
      <c r="D198" s="12" t="s">
        <v>0</v>
      </c>
      <c r="E198" s="12" t="s">
        <v>65</v>
      </c>
      <c r="F198" s="12">
        <v>0</v>
      </c>
      <c r="G198" s="59">
        <v>0</v>
      </c>
      <c r="H198" s="59">
        <v>0</v>
      </c>
      <c r="I198" s="110" t="s">
        <v>63</v>
      </c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s="43" customFormat="1" ht="15" customHeight="1">
      <c r="A199" s="34" t="s">
        <v>172</v>
      </c>
      <c r="B199" s="42">
        <v>39908</v>
      </c>
      <c r="C199" s="124" t="s">
        <v>260</v>
      </c>
      <c r="D199" s="12" t="s">
        <v>0</v>
      </c>
      <c r="E199" s="12" t="s">
        <v>65</v>
      </c>
      <c r="F199" s="12">
        <v>0</v>
      </c>
      <c r="G199" s="59">
        <v>0</v>
      </c>
      <c r="H199" s="59">
        <v>0</v>
      </c>
      <c r="I199" s="110" t="s">
        <v>63</v>
      </c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43" customFormat="1" ht="15" customHeight="1">
      <c r="A200" s="66" t="s">
        <v>173</v>
      </c>
      <c r="B200" s="42">
        <v>39908</v>
      </c>
      <c r="C200" s="132" t="s">
        <v>2</v>
      </c>
      <c r="D200" s="12" t="s">
        <v>0</v>
      </c>
      <c r="E200" s="12" t="s">
        <v>65</v>
      </c>
      <c r="F200" s="12">
        <v>0</v>
      </c>
      <c r="G200" s="546">
        <v>0</v>
      </c>
      <c r="H200" s="546">
        <v>0</v>
      </c>
      <c r="I200" s="110" t="s">
        <v>63</v>
      </c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s="43" customFormat="1" ht="15" customHeight="1">
      <c r="A201" s="55" t="s">
        <v>173</v>
      </c>
      <c r="B201" s="42">
        <v>40095</v>
      </c>
      <c r="C201" s="132" t="s">
        <v>2</v>
      </c>
      <c r="D201" s="12" t="s">
        <v>0</v>
      </c>
      <c r="E201" s="12" t="s">
        <v>65</v>
      </c>
      <c r="F201" s="12">
        <v>0</v>
      </c>
      <c r="G201" s="549"/>
      <c r="H201" s="549"/>
      <c r="I201" s="110" t="s">
        <v>63</v>
      </c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s="43" customFormat="1" ht="15" customHeight="1">
      <c r="A202" s="66" t="s">
        <v>174</v>
      </c>
      <c r="B202" s="25">
        <v>39946</v>
      </c>
      <c r="C202" s="119" t="s">
        <v>2</v>
      </c>
      <c r="D202" s="12" t="s">
        <v>0</v>
      </c>
      <c r="E202" s="12" t="s">
        <v>65</v>
      </c>
      <c r="F202" s="12">
        <v>0</v>
      </c>
      <c r="G202" s="546">
        <v>0</v>
      </c>
      <c r="H202" s="546">
        <v>0</v>
      </c>
      <c r="I202" s="110" t="s">
        <v>63</v>
      </c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s="43" customFormat="1" ht="15" customHeight="1">
      <c r="A203" s="41" t="s">
        <v>174</v>
      </c>
      <c r="B203" s="25">
        <v>40156</v>
      </c>
      <c r="C203" s="119" t="s">
        <v>2</v>
      </c>
      <c r="D203" s="12" t="s">
        <v>0</v>
      </c>
      <c r="E203" s="12" t="s">
        <v>65</v>
      </c>
      <c r="F203" s="12">
        <v>0</v>
      </c>
      <c r="G203" s="549"/>
      <c r="H203" s="549"/>
      <c r="I203" s="110" t="s">
        <v>63</v>
      </c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s="43" customFormat="1" ht="15" customHeight="1">
      <c r="A204" s="54" t="s">
        <v>175</v>
      </c>
      <c r="B204" s="36">
        <v>39952</v>
      </c>
      <c r="C204" s="127" t="s">
        <v>54</v>
      </c>
      <c r="D204" s="12" t="s">
        <v>0</v>
      </c>
      <c r="E204" s="12" t="s">
        <v>65</v>
      </c>
      <c r="F204" s="12">
        <v>0</v>
      </c>
      <c r="G204" s="59">
        <v>0</v>
      </c>
      <c r="H204" s="59">
        <v>0</v>
      </c>
      <c r="I204" s="110" t="s">
        <v>63</v>
      </c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s="43" customFormat="1" ht="15" customHeight="1">
      <c r="A205" s="11" t="s">
        <v>176</v>
      </c>
      <c r="B205" s="36">
        <v>39960</v>
      </c>
      <c r="C205" s="120" t="s">
        <v>2</v>
      </c>
      <c r="D205" s="12" t="s">
        <v>0</v>
      </c>
      <c r="E205" s="12" t="s">
        <v>65</v>
      </c>
      <c r="F205" s="12">
        <v>0</v>
      </c>
      <c r="G205" s="59">
        <v>0</v>
      </c>
      <c r="H205" s="59">
        <v>0</v>
      </c>
      <c r="I205" s="110" t="s">
        <v>63</v>
      </c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s="43" customFormat="1" ht="15" customHeight="1">
      <c r="A206" s="53" t="s">
        <v>178</v>
      </c>
      <c r="B206" s="36">
        <v>39983</v>
      </c>
      <c r="C206" s="120" t="s">
        <v>2</v>
      </c>
      <c r="D206" s="12" t="s">
        <v>0</v>
      </c>
      <c r="E206" s="12" t="s">
        <v>65</v>
      </c>
      <c r="F206" s="12">
        <v>0</v>
      </c>
      <c r="G206" s="59">
        <v>0</v>
      </c>
      <c r="H206" s="59">
        <v>0</v>
      </c>
      <c r="I206" s="110" t="s">
        <v>63</v>
      </c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43" customFormat="1" ht="15" customHeight="1">
      <c r="A207" s="11" t="s">
        <v>180</v>
      </c>
      <c r="B207" s="68">
        <v>39985</v>
      </c>
      <c r="C207" s="120" t="s">
        <v>2</v>
      </c>
      <c r="D207" s="12" t="s">
        <v>0</v>
      </c>
      <c r="E207" s="12" t="s">
        <v>65</v>
      </c>
      <c r="F207" s="12">
        <v>0</v>
      </c>
      <c r="G207" s="173">
        <v>0</v>
      </c>
      <c r="H207" s="173">
        <v>0</v>
      </c>
      <c r="I207" s="110" t="s">
        <v>63</v>
      </c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s="43" customFormat="1" ht="15" customHeight="1">
      <c r="A208" s="54" t="s">
        <v>181</v>
      </c>
      <c r="B208" s="36">
        <v>39987</v>
      </c>
      <c r="C208" s="120" t="s">
        <v>2</v>
      </c>
      <c r="D208" s="12" t="s">
        <v>0</v>
      </c>
      <c r="E208" s="12" t="s">
        <v>65</v>
      </c>
      <c r="F208" s="12">
        <v>0</v>
      </c>
      <c r="G208" s="59">
        <v>0</v>
      </c>
      <c r="H208" s="59">
        <v>0</v>
      </c>
      <c r="I208" s="110" t="s">
        <v>63</v>
      </c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s="43" customFormat="1" ht="15" customHeight="1">
      <c r="A209" s="66" t="s">
        <v>182</v>
      </c>
      <c r="B209" s="46">
        <v>39996</v>
      </c>
      <c r="C209" s="119" t="s">
        <v>2</v>
      </c>
      <c r="D209" s="12" t="s">
        <v>0</v>
      </c>
      <c r="E209" s="12" t="s">
        <v>65</v>
      </c>
      <c r="F209" s="12">
        <v>0</v>
      </c>
      <c r="G209" s="59">
        <v>0</v>
      </c>
      <c r="H209" s="59">
        <v>0</v>
      </c>
      <c r="I209" s="110" t="s">
        <v>63</v>
      </c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s="43" customFormat="1" ht="15" customHeight="1">
      <c r="A210" s="66" t="s">
        <v>183</v>
      </c>
      <c r="B210" s="25">
        <v>40003</v>
      </c>
      <c r="C210" s="119" t="s">
        <v>2</v>
      </c>
      <c r="D210" s="12" t="s">
        <v>0</v>
      </c>
      <c r="E210" s="12" t="s">
        <v>65</v>
      </c>
      <c r="F210" s="12">
        <v>0</v>
      </c>
      <c r="G210" s="546">
        <v>0</v>
      </c>
      <c r="H210" s="546">
        <v>0</v>
      </c>
      <c r="I210" s="110" t="s">
        <v>63</v>
      </c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s="43" customFormat="1" ht="15" customHeight="1">
      <c r="A211" s="54" t="s">
        <v>183</v>
      </c>
      <c r="B211" s="68">
        <v>40092</v>
      </c>
      <c r="C211" s="120" t="s">
        <v>2</v>
      </c>
      <c r="D211" s="12" t="s">
        <v>0</v>
      </c>
      <c r="E211" s="12" t="s">
        <v>65</v>
      </c>
      <c r="F211" s="12">
        <v>0</v>
      </c>
      <c r="G211" s="547"/>
      <c r="H211" s="547"/>
      <c r="I211" s="110" t="s">
        <v>63</v>
      </c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s="43" customFormat="1" ht="15" customHeight="1">
      <c r="A212" s="41" t="s">
        <v>184</v>
      </c>
      <c r="B212" s="46">
        <v>40003</v>
      </c>
      <c r="C212" s="119" t="s">
        <v>2</v>
      </c>
      <c r="D212" s="12" t="s">
        <v>0</v>
      </c>
      <c r="E212" s="12" t="s">
        <v>65</v>
      </c>
      <c r="F212" s="12">
        <v>0</v>
      </c>
      <c r="G212" s="59">
        <v>0</v>
      </c>
      <c r="H212" s="59">
        <v>0</v>
      </c>
      <c r="I212" s="110" t="s">
        <v>63</v>
      </c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s="43" customFormat="1" ht="15" customHeight="1">
      <c r="A213" s="11" t="s">
        <v>186</v>
      </c>
      <c r="B213" s="36">
        <v>40015</v>
      </c>
      <c r="C213" s="120" t="s">
        <v>2</v>
      </c>
      <c r="D213" s="12" t="s">
        <v>0</v>
      </c>
      <c r="E213" s="12" t="s">
        <v>65</v>
      </c>
      <c r="F213" s="12">
        <v>0</v>
      </c>
      <c r="G213" s="59">
        <v>0</v>
      </c>
      <c r="H213" s="59">
        <v>0</v>
      </c>
      <c r="I213" s="110" t="s">
        <v>63</v>
      </c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s="43" customFormat="1" ht="15" customHeight="1">
      <c r="A214" s="11" t="s">
        <v>187</v>
      </c>
      <c r="B214" s="36">
        <v>40015</v>
      </c>
      <c r="C214" s="120" t="s">
        <v>83</v>
      </c>
      <c r="D214" s="12" t="s">
        <v>0</v>
      </c>
      <c r="E214" s="12" t="s">
        <v>65</v>
      </c>
      <c r="F214" s="12">
        <v>0</v>
      </c>
      <c r="G214" s="59">
        <v>0</v>
      </c>
      <c r="H214" s="59">
        <v>0</v>
      </c>
      <c r="I214" s="110" t="s">
        <v>63</v>
      </c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s="43" customFormat="1" ht="15" customHeight="1">
      <c r="A215" s="53" t="s">
        <v>188</v>
      </c>
      <c r="B215" s="36">
        <v>40016</v>
      </c>
      <c r="C215" s="125" t="s">
        <v>260</v>
      </c>
      <c r="D215" s="12" t="s">
        <v>0</v>
      </c>
      <c r="E215" s="12" t="s">
        <v>65</v>
      </c>
      <c r="F215" s="12">
        <v>0</v>
      </c>
      <c r="G215" s="59">
        <v>0</v>
      </c>
      <c r="H215" s="59">
        <v>0</v>
      </c>
      <c r="I215" s="110" t="s">
        <v>63</v>
      </c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s="43" customFormat="1" ht="15" customHeight="1">
      <c r="A216" s="53" t="s">
        <v>189</v>
      </c>
      <c r="B216" s="68">
        <v>40018</v>
      </c>
      <c r="C216" s="120" t="s">
        <v>226</v>
      </c>
      <c r="D216" s="12" t="s">
        <v>0</v>
      </c>
      <c r="E216" s="12" t="s">
        <v>65</v>
      </c>
      <c r="F216" s="12">
        <v>0</v>
      </c>
      <c r="G216" s="546">
        <v>0</v>
      </c>
      <c r="H216" s="546">
        <v>0</v>
      </c>
      <c r="I216" s="110" t="s">
        <v>63</v>
      </c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s="43" customFormat="1" ht="15" customHeight="1">
      <c r="A217" s="54" t="s">
        <v>189</v>
      </c>
      <c r="B217" s="68">
        <v>40167</v>
      </c>
      <c r="C217" s="120" t="s">
        <v>226</v>
      </c>
      <c r="D217" s="12" t="s">
        <v>0</v>
      </c>
      <c r="E217" s="12" t="s">
        <v>65</v>
      </c>
      <c r="F217" s="12">
        <v>0</v>
      </c>
      <c r="G217" s="549"/>
      <c r="H217" s="549"/>
      <c r="I217" s="110" t="s">
        <v>63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s="43" customFormat="1" ht="15" customHeight="1">
      <c r="A218" s="38" t="s">
        <v>190</v>
      </c>
      <c r="B218" s="36">
        <v>40020</v>
      </c>
      <c r="C218" s="120" t="s">
        <v>2</v>
      </c>
      <c r="D218" s="12" t="s">
        <v>0</v>
      </c>
      <c r="E218" s="12" t="s">
        <v>65</v>
      </c>
      <c r="F218" s="12">
        <v>0</v>
      </c>
      <c r="G218" s="59">
        <v>0</v>
      </c>
      <c r="H218" s="59">
        <v>0</v>
      </c>
      <c r="I218" s="110" t="s">
        <v>63</v>
      </c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s="43" customFormat="1" ht="15" customHeight="1">
      <c r="A219" s="66" t="s">
        <v>191</v>
      </c>
      <c r="B219" s="25">
        <v>40023</v>
      </c>
      <c r="C219" s="119" t="s">
        <v>54</v>
      </c>
      <c r="D219" s="12" t="s">
        <v>0</v>
      </c>
      <c r="E219" s="12" t="s">
        <v>65</v>
      </c>
      <c r="F219" s="12">
        <v>0</v>
      </c>
      <c r="G219" s="546">
        <v>0</v>
      </c>
      <c r="H219" s="546">
        <v>0</v>
      </c>
      <c r="I219" s="110" t="s">
        <v>63</v>
      </c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s="43" customFormat="1" ht="15" customHeight="1">
      <c r="A220" s="54" t="s">
        <v>191</v>
      </c>
      <c r="B220" s="68">
        <v>40161</v>
      </c>
      <c r="C220" s="120" t="s">
        <v>54</v>
      </c>
      <c r="D220" s="12" t="s">
        <v>0</v>
      </c>
      <c r="E220" s="12" t="s">
        <v>65</v>
      </c>
      <c r="F220" s="12">
        <v>0</v>
      </c>
      <c r="G220" s="547"/>
      <c r="H220" s="547"/>
      <c r="I220" s="110" t="s">
        <v>63</v>
      </c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s="43" customFormat="1" ht="15" customHeight="1">
      <c r="A221" s="54" t="s">
        <v>192</v>
      </c>
      <c r="B221" s="36">
        <v>40032</v>
      </c>
      <c r="C221" s="127" t="s">
        <v>54</v>
      </c>
      <c r="D221" s="12" t="s">
        <v>0</v>
      </c>
      <c r="E221" s="12" t="s">
        <v>65</v>
      </c>
      <c r="F221" s="12">
        <v>0</v>
      </c>
      <c r="G221" s="59">
        <v>0</v>
      </c>
      <c r="H221" s="59">
        <v>0</v>
      </c>
      <c r="I221" s="110" t="s">
        <v>63</v>
      </c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s="43" customFormat="1" ht="15" customHeight="1">
      <c r="A222" s="11" t="s">
        <v>193</v>
      </c>
      <c r="B222" s="36">
        <v>40032</v>
      </c>
      <c r="C222" s="127" t="s">
        <v>2</v>
      </c>
      <c r="D222" s="12" t="s">
        <v>0</v>
      </c>
      <c r="E222" s="12" t="s">
        <v>65</v>
      </c>
      <c r="F222" s="12">
        <v>0</v>
      </c>
      <c r="G222" s="59">
        <v>0</v>
      </c>
      <c r="H222" s="59">
        <v>0</v>
      </c>
      <c r="I222" s="110" t="s">
        <v>63</v>
      </c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s="43" customFormat="1" ht="15" customHeight="1">
      <c r="A223" s="11" t="s">
        <v>194</v>
      </c>
      <c r="B223" s="36">
        <v>40035</v>
      </c>
      <c r="C223" s="127" t="s">
        <v>2</v>
      </c>
      <c r="D223" s="12" t="s">
        <v>0</v>
      </c>
      <c r="E223" s="12" t="s">
        <v>65</v>
      </c>
      <c r="F223" s="12">
        <v>0</v>
      </c>
      <c r="G223" s="59">
        <v>0</v>
      </c>
      <c r="H223" s="59">
        <v>0</v>
      </c>
      <c r="I223" s="110" t="s">
        <v>63</v>
      </c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s="43" customFormat="1" ht="15" customHeight="1">
      <c r="A224" s="11" t="s">
        <v>195</v>
      </c>
      <c r="B224" s="36">
        <v>40057</v>
      </c>
      <c r="C224" s="127" t="s">
        <v>2</v>
      </c>
      <c r="D224" s="12" t="s">
        <v>0</v>
      </c>
      <c r="E224" s="12" t="s">
        <v>65</v>
      </c>
      <c r="F224" s="12">
        <v>0</v>
      </c>
      <c r="G224" s="59">
        <v>0</v>
      </c>
      <c r="H224" s="59">
        <v>0</v>
      </c>
      <c r="I224" s="110" t="s">
        <v>63</v>
      </c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s="333" customFormat="1" ht="15" customHeight="1">
      <c r="A225" s="330" t="s">
        <v>196</v>
      </c>
      <c r="B225" s="331">
        <v>40060</v>
      </c>
      <c r="C225" s="321" t="s">
        <v>257</v>
      </c>
      <c r="D225" s="305" t="s">
        <v>47</v>
      </c>
      <c r="E225" s="309" t="s">
        <v>50</v>
      </c>
      <c r="F225" s="309">
        <v>1</v>
      </c>
      <c r="G225" s="195">
        <v>1</v>
      </c>
      <c r="H225" s="195">
        <v>0</v>
      </c>
      <c r="I225" s="307" t="s">
        <v>364</v>
      </c>
      <c r="J225" s="332"/>
      <c r="K225" s="332"/>
      <c r="L225" s="332"/>
      <c r="M225" s="332"/>
      <c r="N225" s="332"/>
      <c r="O225" s="332"/>
      <c r="P225" s="332"/>
      <c r="Q225" s="332"/>
      <c r="R225" s="332"/>
      <c r="S225" s="332"/>
      <c r="T225" s="332"/>
      <c r="U225" s="332"/>
      <c r="V225" s="332"/>
      <c r="W225" s="332"/>
      <c r="X225" s="332"/>
      <c r="Y225" s="332"/>
      <c r="Z225" s="332"/>
      <c r="AA225" s="332"/>
      <c r="AB225" s="332"/>
      <c r="AC225" s="332"/>
      <c r="AD225" s="332"/>
      <c r="AE225" s="332"/>
      <c r="AF225" s="332"/>
      <c r="AG225" s="332"/>
      <c r="AH225" s="332"/>
      <c r="AI225" s="332"/>
      <c r="AJ225" s="332"/>
      <c r="AK225" s="332"/>
      <c r="AL225" s="332"/>
      <c r="AM225" s="332"/>
      <c r="AN225" s="332"/>
      <c r="AO225" s="332"/>
      <c r="AP225" s="332"/>
      <c r="AQ225" s="332"/>
      <c r="AR225" s="332"/>
      <c r="AS225" s="332"/>
      <c r="AT225" s="332"/>
      <c r="AU225" s="332"/>
      <c r="AV225" s="332"/>
      <c r="AW225" s="332"/>
      <c r="AX225" s="332"/>
      <c r="AY225" s="332"/>
      <c r="AZ225" s="332"/>
      <c r="BA225" s="332"/>
      <c r="BB225" s="332"/>
      <c r="BC225" s="332"/>
      <c r="BD225" s="332"/>
      <c r="BE225" s="332"/>
      <c r="BF225" s="332"/>
      <c r="BG225" s="332"/>
      <c r="BH225" s="332"/>
      <c r="BI225" s="332"/>
      <c r="BJ225" s="332"/>
      <c r="BK225" s="332"/>
      <c r="BL225" s="332"/>
      <c r="BM225" s="332"/>
      <c r="BN225" s="332"/>
      <c r="BO225" s="332"/>
      <c r="BP225" s="332"/>
      <c r="BQ225" s="332"/>
      <c r="BR225" s="332"/>
      <c r="BS225" s="332"/>
      <c r="BT225" s="332"/>
      <c r="BU225" s="332"/>
      <c r="BV225" s="332"/>
      <c r="BW225" s="332"/>
      <c r="BX225" s="332"/>
      <c r="BY225" s="332"/>
      <c r="BZ225" s="332"/>
      <c r="CA225" s="332"/>
      <c r="CB225" s="332"/>
      <c r="CC225" s="332"/>
      <c r="CD225" s="332"/>
      <c r="CE225" s="332"/>
      <c r="CF225" s="332"/>
      <c r="CG225" s="332"/>
      <c r="CH225" s="332"/>
      <c r="CI225" s="332"/>
      <c r="CJ225" s="332"/>
      <c r="CK225" s="332"/>
      <c r="CL225" s="332"/>
      <c r="CM225" s="332"/>
      <c r="CN225" s="332"/>
      <c r="CO225" s="332"/>
      <c r="CP225" s="332"/>
      <c r="CQ225" s="332"/>
      <c r="CR225" s="332"/>
      <c r="CS225" s="332"/>
      <c r="CT225" s="332"/>
      <c r="CU225" s="332"/>
      <c r="CV225" s="332"/>
      <c r="CW225" s="332"/>
      <c r="CX225" s="332"/>
      <c r="CY225" s="332"/>
      <c r="CZ225" s="332"/>
      <c r="DA225" s="332"/>
      <c r="DB225" s="332"/>
      <c r="DC225" s="332"/>
      <c r="DD225" s="332"/>
      <c r="DE225" s="332"/>
      <c r="DF225" s="332"/>
      <c r="DG225" s="332"/>
      <c r="DH225" s="332"/>
      <c r="DI225" s="332"/>
      <c r="DJ225" s="332"/>
      <c r="DK225" s="332"/>
      <c r="DL225" s="332"/>
      <c r="DM225" s="332"/>
      <c r="DN225" s="332"/>
      <c r="DO225" s="332"/>
      <c r="DP225" s="332"/>
      <c r="DQ225" s="332"/>
      <c r="DR225" s="332"/>
      <c r="DS225" s="332"/>
      <c r="DT225" s="332"/>
      <c r="DU225" s="332"/>
      <c r="DV225" s="332"/>
      <c r="DW225" s="332"/>
      <c r="DX225" s="332"/>
      <c r="DY225" s="332"/>
      <c r="DZ225" s="332"/>
      <c r="EA225" s="332"/>
      <c r="EB225" s="332"/>
      <c r="EC225" s="332"/>
      <c r="ED225" s="332"/>
      <c r="EE225" s="332"/>
      <c r="EF225" s="332"/>
      <c r="EG225" s="332"/>
      <c r="EH225" s="332"/>
      <c r="EI225" s="332"/>
      <c r="EJ225" s="332"/>
      <c r="EK225" s="332"/>
      <c r="EL225" s="332"/>
      <c r="EM225" s="332"/>
      <c r="EN225" s="332"/>
      <c r="EO225" s="332"/>
      <c r="EP225" s="332"/>
      <c r="EQ225" s="332"/>
      <c r="ER225" s="332"/>
      <c r="ES225" s="332"/>
      <c r="ET225" s="332"/>
      <c r="EU225" s="332"/>
      <c r="EV225" s="332"/>
      <c r="EW225" s="332"/>
      <c r="EX225" s="332"/>
      <c r="EY225" s="332"/>
      <c r="EZ225" s="332"/>
      <c r="FA225" s="332"/>
      <c r="FB225" s="332"/>
      <c r="FC225" s="332"/>
      <c r="FD225" s="332"/>
      <c r="FE225" s="332"/>
      <c r="FF225" s="332"/>
      <c r="FG225" s="332"/>
      <c r="FH225" s="332"/>
      <c r="FI225" s="332"/>
      <c r="FJ225" s="332"/>
      <c r="FK225" s="332"/>
      <c r="FL225" s="332"/>
      <c r="FM225" s="332"/>
      <c r="FN225" s="332"/>
      <c r="FO225" s="332"/>
      <c r="FP225" s="332"/>
      <c r="FQ225" s="332"/>
      <c r="FR225" s="332"/>
      <c r="FS225" s="332"/>
      <c r="FT225" s="332"/>
      <c r="FU225" s="332"/>
      <c r="FV225" s="332"/>
      <c r="FW225" s="332"/>
      <c r="FX225" s="332"/>
      <c r="FY225" s="332"/>
      <c r="FZ225" s="332"/>
      <c r="GA225" s="332"/>
      <c r="GB225" s="332"/>
      <c r="GC225" s="332"/>
      <c r="GD225" s="332"/>
      <c r="GE225" s="332"/>
      <c r="GF225" s="332"/>
      <c r="GG225" s="332"/>
      <c r="GH225" s="332"/>
      <c r="GI225" s="332"/>
      <c r="GJ225" s="332"/>
      <c r="GK225" s="332"/>
      <c r="GL225" s="332"/>
      <c r="GM225" s="332"/>
      <c r="GN225" s="332"/>
      <c r="GO225" s="332"/>
      <c r="GP225" s="332"/>
      <c r="GQ225" s="332"/>
      <c r="GR225" s="332"/>
      <c r="GS225" s="332"/>
      <c r="GT225" s="332"/>
      <c r="GU225" s="332"/>
      <c r="GV225" s="332"/>
      <c r="GW225" s="332"/>
      <c r="GX225" s="332"/>
      <c r="GY225" s="332"/>
      <c r="GZ225" s="332"/>
      <c r="HA225" s="332"/>
      <c r="HB225" s="332"/>
      <c r="HC225" s="332"/>
      <c r="HD225" s="332"/>
      <c r="HE225" s="332"/>
      <c r="HF225" s="332"/>
      <c r="HG225" s="332"/>
      <c r="HH225" s="332"/>
      <c r="HI225" s="332"/>
      <c r="HJ225" s="332"/>
      <c r="HK225" s="332"/>
      <c r="HL225" s="332"/>
      <c r="HM225" s="332"/>
      <c r="HN225" s="332"/>
      <c r="HO225" s="332"/>
      <c r="HP225" s="332"/>
      <c r="HQ225" s="332"/>
      <c r="HR225" s="332"/>
      <c r="HS225" s="332"/>
      <c r="HT225" s="332"/>
      <c r="HU225" s="332"/>
      <c r="HV225" s="332"/>
      <c r="HW225" s="332"/>
      <c r="HX225" s="332"/>
      <c r="HY225" s="332"/>
      <c r="HZ225" s="332"/>
      <c r="IA225" s="332"/>
      <c r="IB225" s="332"/>
      <c r="IC225" s="332"/>
      <c r="ID225" s="332"/>
      <c r="IE225" s="332"/>
      <c r="IF225" s="332"/>
      <c r="IG225" s="332"/>
      <c r="IH225" s="332"/>
      <c r="II225" s="332"/>
      <c r="IJ225" s="332"/>
      <c r="IK225" s="332"/>
      <c r="IL225" s="332"/>
      <c r="IM225" s="332"/>
      <c r="IN225" s="332"/>
      <c r="IO225" s="332"/>
      <c r="IP225" s="332"/>
      <c r="IQ225" s="332"/>
      <c r="IR225" s="332"/>
      <c r="IS225" s="332"/>
      <c r="IT225" s="332"/>
      <c r="IU225" s="332"/>
      <c r="IV225" s="332"/>
    </row>
    <row r="226" spans="1:256" s="43" customFormat="1" ht="15" customHeight="1">
      <c r="A226" s="66" t="s">
        <v>197</v>
      </c>
      <c r="B226" s="25">
        <v>40063</v>
      </c>
      <c r="C226" s="128" t="s">
        <v>2</v>
      </c>
      <c r="D226" s="12" t="s">
        <v>0</v>
      </c>
      <c r="E226" s="12" t="s">
        <v>65</v>
      </c>
      <c r="F226" s="12">
        <v>0</v>
      </c>
      <c r="G226" s="546">
        <v>0</v>
      </c>
      <c r="H226" s="546">
        <v>0</v>
      </c>
      <c r="I226" s="110" t="s">
        <v>63</v>
      </c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s="43" customFormat="1" ht="15" customHeight="1">
      <c r="A227" s="55" t="s">
        <v>197</v>
      </c>
      <c r="B227" s="25">
        <v>40122</v>
      </c>
      <c r="C227" s="133" t="s">
        <v>2</v>
      </c>
      <c r="D227" s="12" t="s">
        <v>0</v>
      </c>
      <c r="E227" s="12" t="s">
        <v>65</v>
      </c>
      <c r="F227" s="12">
        <v>0</v>
      </c>
      <c r="G227" s="549"/>
      <c r="H227" s="549"/>
      <c r="I227" s="110" t="s">
        <v>63</v>
      </c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s="43" customFormat="1" ht="15" customHeight="1">
      <c r="A228" s="66" t="s">
        <v>198</v>
      </c>
      <c r="B228" s="25">
        <v>40063</v>
      </c>
      <c r="C228" s="125" t="s">
        <v>27</v>
      </c>
      <c r="D228" s="12" t="s">
        <v>0</v>
      </c>
      <c r="E228" s="12" t="s">
        <v>65</v>
      </c>
      <c r="F228" s="12">
        <v>0</v>
      </c>
      <c r="G228" s="546">
        <v>0</v>
      </c>
      <c r="H228" s="546">
        <v>0</v>
      </c>
      <c r="I228" s="110" t="s">
        <v>63</v>
      </c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43" customFormat="1" ht="15" customHeight="1">
      <c r="A229" s="55" t="s">
        <v>198</v>
      </c>
      <c r="B229" s="25">
        <v>40092</v>
      </c>
      <c r="C229" s="125" t="s">
        <v>27</v>
      </c>
      <c r="D229" s="12" t="s">
        <v>0</v>
      </c>
      <c r="E229" s="12" t="s">
        <v>65</v>
      </c>
      <c r="F229" s="12">
        <v>0</v>
      </c>
      <c r="G229" s="549"/>
      <c r="H229" s="549"/>
      <c r="I229" s="110" t="s">
        <v>63</v>
      </c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43" customFormat="1" ht="15" customHeight="1">
      <c r="A230" s="55" t="s">
        <v>198</v>
      </c>
      <c r="B230" s="25">
        <v>40144</v>
      </c>
      <c r="C230" s="124" t="s">
        <v>27</v>
      </c>
      <c r="D230" s="12" t="s">
        <v>0</v>
      </c>
      <c r="E230" s="12" t="s">
        <v>65</v>
      </c>
      <c r="F230" s="12">
        <v>0</v>
      </c>
      <c r="G230" s="549"/>
      <c r="H230" s="549"/>
      <c r="I230" s="110" t="s">
        <v>63</v>
      </c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s="43" customFormat="1" ht="15" customHeight="1">
      <c r="A231" s="55" t="s">
        <v>198</v>
      </c>
      <c r="B231" s="68">
        <v>40173</v>
      </c>
      <c r="C231" s="125" t="s">
        <v>27</v>
      </c>
      <c r="D231" s="12" t="s">
        <v>0</v>
      </c>
      <c r="E231" s="12" t="s">
        <v>65</v>
      </c>
      <c r="F231" s="12">
        <v>0</v>
      </c>
      <c r="G231" s="549"/>
      <c r="H231" s="549"/>
      <c r="I231" s="110" t="s">
        <v>63</v>
      </c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s="43" customFormat="1" ht="15" customHeight="1">
      <c r="A232" s="53" t="s">
        <v>200</v>
      </c>
      <c r="B232" s="68">
        <v>40064</v>
      </c>
      <c r="C232" s="127" t="s">
        <v>2</v>
      </c>
      <c r="D232" s="12" t="s">
        <v>0</v>
      </c>
      <c r="E232" s="12" t="s">
        <v>65</v>
      </c>
      <c r="F232" s="12">
        <v>0</v>
      </c>
      <c r="G232" s="173">
        <v>0</v>
      </c>
      <c r="H232" s="173">
        <v>0</v>
      </c>
      <c r="I232" s="110" t="s">
        <v>63</v>
      </c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s="43" customFormat="1" ht="15" customHeight="1">
      <c r="A233" s="34" t="s">
        <v>201</v>
      </c>
      <c r="B233" s="25">
        <v>40066</v>
      </c>
      <c r="C233" s="128" t="s">
        <v>2</v>
      </c>
      <c r="D233" s="12" t="s">
        <v>0</v>
      </c>
      <c r="E233" s="12" t="s">
        <v>65</v>
      </c>
      <c r="F233" s="12">
        <v>0</v>
      </c>
      <c r="G233" s="173">
        <v>0</v>
      </c>
      <c r="H233" s="173">
        <v>0</v>
      </c>
      <c r="I233" s="110" t="s">
        <v>63</v>
      </c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s="43" customFormat="1" ht="15" customHeight="1">
      <c r="A234" s="55" t="s">
        <v>202</v>
      </c>
      <c r="B234" s="46">
        <v>40070</v>
      </c>
      <c r="C234" s="128" t="s">
        <v>2</v>
      </c>
      <c r="D234" s="12" t="s">
        <v>0</v>
      </c>
      <c r="E234" s="12" t="s">
        <v>65</v>
      </c>
      <c r="F234" s="12">
        <v>0</v>
      </c>
      <c r="G234" s="59">
        <v>0</v>
      </c>
      <c r="H234" s="59">
        <v>0</v>
      </c>
      <c r="I234" s="110" t="s">
        <v>63</v>
      </c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43" customFormat="1" ht="15" customHeight="1">
      <c r="A235" s="66" t="s">
        <v>237</v>
      </c>
      <c r="B235" s="25">
        <v>40071</v>
      </c>
      <c r="C235" s="128" t="s">
        <v>27</v>
      </c>
      <c r="D235" s="12" t="s">
        <v>0</v>
      </c>
      <c r="E235" s="12" t="s">
        <v>65</v>
      </c>
      <c r="F235" s="12">
        <v>0</v>
      </c>
      <c r="G235" s="546">
        <v>0</v>
      </c>
      <c r="H235" s="546">
        <v>0</v>
      </c>
      <c r="I235" s="110" t="s">
        <v>63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s="43" customFormat="1" ht="15" customHeight="1">
      <c r="A236" s="55" t="s">
        <v>237</v>
      </c>
      <c r="B236" s="25">
        <v>40088</v>
      </c>
      <c r="C236" s="128" t="s">
        <v>27</v>
      </c>
      <c r="D236" s="12" t="s">
        <v>0</v>
      </c>
      <c r="E236" s="12" t="s">
        <v>65</v>
      </c>
      <c r="F236" s="12">
        <v>0</v>
      </c>
      <c r="G236" s="549"/>
      <c r="H236" s="549"/>
      <c r="I236" s="110" t="s">
        <v>63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s="43" customFormat="1" ht="15" customHeight="1">
      <c r="A237" s="41" t="s">
        <v>237</v>
      </c>
      <c r="B237" s="25">
        <v>40157</v>
      </c>
      <c r="C237" s="128" t="s">
        <v>27</v>
      </c>
      <c r="D237" s="12" t="s">
        <v>0</v>
      </c>
      <c r="E237" s="12" t="s">
        <v>65</v>
      </c>
      <c r="F237" s="12">
        <v>0</v>
      </c>
      <c r="G237" s="549"/>
      <c r="H237" s="549"/>
      <c r="I237" s="110" t="s">
        <v>63</v>
      </c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s="43" customFormat="1" ht="15" customHeight="1">
      <c r="A238" s="41" t="s">
        <v>203</v>
      </c>
      <c r="B238" s="46">
        <v>40080</v>
      </c>
      <c r="C238" s="128" t="s">
        <v>2</v>
      </c>
      <c r="D238" s="12" t="s">
        <v>0</v>
      </c>
      <c r="E238" s="12" t="s">
        <v>65</v>
      </c>
      <c r="F238" s="12">
        <v>0</v>
      </c>
      <c r="G238" s="59">
        <v>0</v>
      </c>
      <c r="H238" s="59">
        <v>0</v>
      </c>
      <c r="I238" s="110" t="s">
        <v>63</v>
      </c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s="43" customFormat="1" ht="15" customHeight="1">
      <c r="A239" s="54" t="s">
        <v>204</v>
      </c>
      <c r="B239" s="36">
        <v>40092</v>
      </c>
      <c r="C239" s="127" t="s">
        <v>2</v>
      </c>
      <c r="D239" s="12" t="s">
        <v>0</v>
      </c>
      <c r="E239" s="12" t="s">
        <v>65</v>
      </c>
      <c r="F239" s="12">
        <v>0</v>
      </c>
      <c r="G239" s="59">
        <v>0</v>
      </c>
      <c r="H239" s="59">
        <v>0</v>
      </c>
      <c r="I239" s="110" t="s">
        <v>63</v>
      </c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s="43" customFormat="1" ht="15" customHeight="1">
      <c r="A240" s="55" t="s">
        <v>205</v>
      </c>
      <c r="B240" s="46">
        <v>40099</v>
      </c>
      <c r="C240" s="128" t="s">
        <v>2</v>
      </c>
      <c r="D240" s="12" t="s">
        <v>0</v>
      </c>
      <c r="E240" s="12" t="s">
        <v>65</v>
      </c>
      <c r="F240" s="12">
        <v>0</v>
      </c>
      <c r="G240" s="59">
        <v>0</v>
      </c>
      <c r="H240" s="59">
        <v>0</v>
      </c>
      <c r="I240" s="110" t="s">
        <v>63</v>
      </c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s="43" customFormat="1" ht="15" customHeight="1">
      <c r="A241" s="66" t="s">
        <v>206</v>
      </c>
      <c r="B241" s="25">
        <v>40103</v>
      </c>
      <c r="C241" s="128" t="s">
        <v>27</v>
      </c>
      <c r="D241" s="12" t="s">
        <v>0</v>
      </c>
      <c r="E241" s="12" t="s">
        <v>65</v>
      </c>
      <c r="F241" s="12">
        <v>0</v>
      </c>
      <c r="G241" s="546">
        <f>0/14</f>
        <v>0</v>
      </c>
      <c r="H241" s="546">
        <f>0/14</f>
        <v>0</v>
      </c>
      <c r="I241" s="110" t="s">
        <v>63</v>
      </c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s="43" customFormat="1" ht="15" customHeight="1">
      <c r="A242" s="55" t="s">
        <v>206</v>
      </c>
      <c r="B242" s="25">
        <v>40131</v>
      </c>
      <c r="C242" s="128" t="s">
        <v>27</v>
      </c>
      <c r="D242" s="12" t="s">
        <v>0</v>
      </c>
      <c r="E242" s="12" t="s">
        <v>65</v>
      </c>
      <c r="F242" s="12">
        <v>0</v>
      </c>
      <c r="G242" s="549"/>
      <c r="H242" s="549"/>
      <c r="I242" s="110" t="s">
        <v>63</v>
      </c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s="43" customFormat="1" ht="15" customHeight="1">
      <c r="A243" s="41" t="s">
        <v>206</v>
      </c>
      <c r="B243" s="68">
        <v>40159</v>
      </c>
      <c r="C243" s="127" t="s">
        <v>27</v>
      </c>
      <c r="D243" s="12" t="s">
        <v>0</v>
      </c>
      <c r="E243" s="12" t="s">
        <v>65</v>
      </c>
      <c r="F243" s="12">
        <v>0</v>
      </c>
      <c r="G243" s="549"/>
      <c r="H243" s="549"/>
      <c r="I243" s="110" t="s">
        <v>63</v>
      </c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s="43" customFormat="1" ht="15" customHeight="1">
      <c r="A244" s="41" t="s">
        <v>207</v>
      </c>
      <c r="B244" s="46">
        <v>40106</v>
      </c>
      <c r="C244" s="128" t="s">
        <v>2</v>
      </c>
      <c r="D244" s="12" t="s">
        <v>0</v>
      </c>
      <c r="E244" s="12" t="s">
        <v>65</v>
      </c>
      <c r="F244" s="12">
        <v>0</v>
      </c>
      <c r="G244" s="59">
        <v>0</v>
      </c>
      <c r="H244" s="59">
        <v>0</v>
      </c>
      <c r="I244" s="110" t="s">
        <v>63</v>
      </c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s="43" customFormat="1" ht="15" customHeight="1">
      <c r="A245" s="41" t="s">
        <v>208</v>
      </c>
      <c r="B245" s="46">
        <v>40107</v>
      </c>
      <c r="C245" s="128" t="s">
        <v>2</v>
      </c>
      <c r="D245" s="12" t="s">
        <v>0</v>
      </c>
      <c r="E245" s="12" t="s">
        <v>65</v>
      </c>
      <c r="F245" s="12">
        <v>0</v>
      </c>
      <c r="G245" s="59">
        <v>0</v>
      </c>
      <c r="H245" s="59">
        <v>0</v>
      </c>
      <c r="I245" s="110" t="s">
        <v>63</v>
      </c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s="43" customFormat="1" ht="15" customHeight="1">
      <c r="A246" s="41" t="s">
        <v>209</v>
      </c>
      <c r="B246" s="46">
        <v>40111</v>
      </c>
      <c r="C246" s="128" t="s">
        <v>2</v>
      </c>
      <c r="D246" s="12" t="s">
        <v>0</v>
      </c>
      <c r="E246" s="12" t="s">
        <v>65</v>
      </c>
      <c r="F246" s="12">
        <v>0</v>
      </c>
      <c r="G246" s="59">
        <v>0</v>
      </c>
      <c r="H246" s="59">
        <v>0</v>
      </c>
      <c r="I246" s="110" t="s">
        <v>63</v>
      </c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s="43" customFormat="1" ht="15" customHeight="1">
      <c r="A247" s="54" t="s">
        <v>211</v>
      </c>
      <c r="B247" s="36">
        <v>40120</v>
      </c>
      <c r="C247" s="127" t="s">
        <v>2</v>
      </c>
      <c r="D247" s="12" t="s">
        <v>0</v>
      </c>
      <c r="E247" s="12" t="s">
        <v>65</v>
      </c>
      <c r="F247" s="12">
        <v>0</v>
      </c>
      <c r="G247" s="59">
        <v>0</v>
      </c>
      <c r="H247" s="59">
        <v>0</v>
      </c>
      <c r="I247" s="110" t="s">
        <v>63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s="43" customFormat="1" ht="15" customHeight="1">
      <c r="A248" s="41" t="s">
        <v>212</v>
      </c>
      <c r="B248" s="46">
        <v>40127</v>
      </c>
      <c r="C248" s="128" t="s">
        <v>2</v>
      </c>
      <c r="D248" s="12" t="s">
        <v>0</v>
      </c>
      <c r="E248" s="12" t="s">
        <v>65</v>
      </c>
      <c r="F248" s="12">
        <v>0</v>
      </c>
      <c r="G248" s="59">
        <v>0</v>
      </c>
      <c r="H248" s="59">
        <v>0</v>
      </c>
      <c r="I248" s="110" t="s">
        <v>63</v>
      </c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s="43" customFormat="1" ht="15" customHeight="1">
      <c r="A249" s="41" t="s">
        <v>213</v>
      </c>
      <c r="B249" s="46">
        <v>40149</v>
      </c>
      <c r="C249" s="128" t="s">
        <v>27</v>
      </c>
      <c r="D249" s="12" t="s">
        <v>0</v>
      </c>
      <c r="E249" s="12" t="s">
        <v>65</v>
      </c>
      <c r="F249" s="12">
        <v>0</v>
      </c>
      <c r="G249" s="59">
        <v>0</v>
      </c>
      <c r="H249" s="59">
        <v>0</v>
      </c>
      <c r="I249" s="110" t="s">
        <v>63</v>
      </c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s="43" customFormat="1" ht="15" customHeight="1">
      <c r="A250" s="41" t="s">
        <v>214</v>
      </c>
      <c r="B250" s="46">
        <v>40156</v>
      </c>
      <c r="C250" s="128" t="s">
        <v>2</v>
      </c>
      <c r="D250" s="12" t="s">
        <v>0</v>
      </c>
      <c r="E250" s="12" t="s">
        <v>65</v>
      </c>
      <c r="F250" s="12">
        <v>0</v>
      </c>
      <c r="G250" s="59">
        <v>0</v>
      </c>
      <c r="H250" s="59">
        <v>0</v>
      </c>
      <c r="I250" s="110" t="s">
        <v>63</v>
      </c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s="43" customFormat="1" ht="15" customHeight="1">
      <c r="A251" s="41" t="s">
        <v>215</v>
      </c>
      <c r="B251" s="46">
        <v>40161</v>
      </c>
      <c r="C251" s="128" t="s">
        <v>137</v>
      </c>
      <c r="D251" s="12" t="s">
        <v>0</v>
      </c>
      <c r="E251" s="12" t="s">
        <v>65</v>
      </c>
      <c r="F251" s="12">
        <v>0</v>
      </c>
      <c r="G251" s="59">
        <v>0</v>
      </c>
      <c r="H251" s="59">
        <v>0</v>
      </c>
      <c r="I251" s="110" t="s">
        <v>63</v>
      </c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s="43" customFormat="1" ht="15" customHeight="1">
      <c r="A252" s="34" t="s">
        <v>216</v>
      </c>
      <c r="B252" s="25">
        <v>40163</v>
      </c>
      <c r="C252" s="128" t="s">
        <v>2</v>
      </c>
      <c r="D252" s="12" t="s">
        <v>0</v>
      </c>
      <c r="E252" s="12" t="s">
        <v>65</v>
      </c>
      <c r="F252" s="12">
        <v>0</v>
      </c>
      <c r="G252" s="173">
        <v>0</v>
      </c>
      <c r="H252" s="173">
        <v>0</v>
      </c>
      <c r="I252" s="110" t="s">
        <v>63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s="43" customFormat="1" ht="15" customHeight="1">
      <c r="A253" s="54" t="s">
        <v>217</v>
      </c>
      <c r="B253" s="36">
        <v>40165</v>
      </c>
      <c r="C253" s="127" t="s">
        <v>2</v>
      </c>
      <c r="D253" s="12" t="s">
        <v>0</v>
      </c>
      <c r="E253" s="12" t="s">
        <v>65</v>
      </c>
      <c r="F253" s="12">
        <v>0</v>
      </c>
      <c r="G253" s="59">
        <v>0</v>
      </c>
      <c r="H253" s="59">
        <v>0</v>
      </c>
      <c r="I253" s="110" t="s">
        <v>63</v>
      </c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s="43" customFormat="1" ht="15" customHeight="1">
      <c r="A254" s="11" t="s">
        <v>218</v>
      </c>
      <c r="B254" s="36">
        <v>40170</v>
      </c>
      <c r="C254" s="127" t="s">
        <v>27</v>
      </c>
      <c r="D254" s="12" t="s">
        <v>0</v>
      </c>
      <c r="E254" s="12" t="s">
        <v>65</v>
      </c>
      <c r="F254" s="12">
        <v>0</v>
      </c>
      <c r="G254" s="173">
        <v>0</v>
      </c>
      <c r="H254" s="173">
        <v>0</v>
      </c>
      <c r="I254" s="110" t="s">
        <v>63</v>
      </c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s="43" customFormat="1" ht="15" customHeight="1">
      <c r="A255" s="11" t="s">
        <v>219</v>
      </c>
      <c r="B255" s="36">
        <v>40174</v>
      </c>
      <c r="C255" s="127" t="s">
        <v>260</v>
      </c>
      <c r="D255" s="12" t="s">
        <v>0</v>
      </c>
      <c r="E255" s="12" t="s">
        <v>65</v>
      </c>
      <c r="F255" s="12">
        <v>0</v>
      </c>
      <c r="G255" s="59">
        <v>0</v>
      </c>
      <c r="H255" s="59">
        <v>0</v>
      </c>
      <c r="I255" s="110" t="s">
        <v>63</v>
      </c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</sheetData>
  <sheetProtection/>
  <autoFilter ref="A7:I255"/>
  <mergeCells count="71">
    <mergeCell ref="C5:I5"/>
    <mergeCell ref="G8:G16"/>
    <mergeCell ref="H8:H16"/>
    <mergeCell ref="G40:G47"/>
    <mergeCell ref="H40:H47"/>
    <mergeCell ref="G48:G60"/>
    <mergeCell ref="H48:H60"/>
    <mergeCell ref="G17:G26"/>
    <mergeCell ref="H17:H26"/>
    <mergeCell ref="G27:G36"/>
    <mergeCell ref="H27:H36"/>
    <mergeCell ref="G37:G39"/>
    <mergeCell ref="H37:H39"/>
    <mergeCell ref="G76:G80"/>
    <mergeCell ref="H76:H80"/>
    <mergeCell ref="G61:G67"/>
    <mergeCell ref="H61:H67"/>
    <mergeCell ref="G68:G75"/>
    <mergeCell ref="H68:H75"/>
    <mergeCell ref="G85:G93"/>
    <mergeCell ref="H85:H93"/>
    <mergeCell ref="G94:G102"/>
    <mergeCell ref="H94:H102"/>
    <mergeCell ref="G82:G84"/>
    <mergeCell ref="H82:H84"/>
    <mergeCell ref="G111:G113"/>
    <mergeCell ref="H111:H113"/>
    <mergeCell ref="G114:G119"/>
    <mergeCell ref="H114:H119"/>
    <mergeCell ref="G103:G105"/>
    <mergeCell ref="H103:H105"/>
    <mergeCell ref="G138:G149"/>
    <mergeCell ref="H138:H149"/>
    <mergeCell ref="G120:G131"/>
    <mergeCell ref="H120:H131"/>
    <mergeCell ref="G133:G137"/>
    <mergeCell ref="H133:H137"/>
    <mergeCell ref="G173:G174"/>
    <mergeCell ref="H173:H174"/>
    <mergeCell ref="G175:G176"/>
    <mergeCell ref="H175:H176"/>
    <mergeCell ref="G151:G154"/>
    <mergeCell ref="H151:H154"/>
    <mergeCell ref="G155:G161"/>
    <mergeCell ref="H155:H161"/>
    <mergeCell ref="G162:G164"/>
    <mergeCell ref="H162:H164"/>
    <mergeCell ref="G178:G182"/>
    <mergeCell ref="H178:H182"/>
    <mergeCell ref="G186:G188"/>
    <mergeCell ref="H186:H188"/>
    <mergeCell ref="G189:G193"/>
    <mergeCell ref="H189:H193"/>
    <mergeCell ref="G210:G211"/>
    <mergeCell ref="H210:H211"/>
    <mergeCell ref="G216:G217"/>
    <mergeCell ref="H216:H217"/>
    <mergeCell ref="G200:G201"/>
    <mergeCell ref="H200:H201"/>
    <mergeCell ref="G202:G203"/>
    <mergeCell ref="H202:H203"/>
    <mergeCell ref="G241:G243"/>
    <mergeCell ref="H241:H243"/>
    <mergeCell ref="G235:G237"/>
    <mergeCell ref="H235:H237"/>
    <mergeCell ref="G219:G220"/>
    <mergeCell ref="H219:H220"/>
    <mergeCell ref="G226:G227"/>
    <mergeCell ref="H226:H227"/>
    <mergeCell ref="G228:G231"/>
    <mergeCell ref="H228:H231"/>
  </mergeCells>
  <printOptions/>
  <pageMargins left="0.5" right="0.5" top="0.61" bottom="0.46" header="0.38" footer="0.2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02"/>
  <sheetViews>
    <sheetView showGridLines="0" zoomScale="110" zoomScaleNormal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6" sqref="B6"/>
    </sheetView>
  </sheetViews>
  <sheetFormatPr defaultColWidth="9.140625" defaultRowHeight="12.75"/>
  <cols>
    <col min="1" max="1" width="23.57421875" style="0" customWidth="1"/>
    <col min="2" max="2" width="13.421875" style="0" customWidth="1"/>
    <col min="3" max="3" width="22.7109375" style="0" customWidth="1"/>
    <col min="4" max="8" width="8.7109375" style="0" customWidth="1"/>
    <col min="9" max="9" width="34.421875" style="0" customWidth="1"/>
  </cols>
  <sheetData>
    <row r="1" spans="2:12" ht="15">
      <c r="B1" s="165" t="s">
        <v>333</v>
      </c>
      <c r="D1" s="1"/>
      <c r="E1" s="1"/>
      <c r="F1" s="93"/>
      <c r="I1" s="168" t="s">
        <v>334</v>
      </c>
      <c r="K1" s="1"/>
      <c r="L1" s="1"/>
    </row>
    <row r="2" spans="2:9" ht="15.75" customHeight="1">
      <c r="B2" s="165" t="s">
        <v>59</v>
      </c>
      <c r="D2" s="2"/>
      <c r="E2" s="2"/>
      <c r="F2" s="94"/>
      <c r="I2" s="169" t="s">
        <v>113</v>
      </c>
    </row>
    <row r="3" spans="6:9" ht="12.75">
      <c r="F3" s="94"/>
      <c r="I3" s="170" t="s">
        <v>114</v>
      </c>
    </row>
    <row r="4" spans="1:9" ht="20.25">
      <c r="A4" s="164" t="s">
        <v>62</v>
      </c>
      <c r="F4" s="94"/>
      <c r="I4" s="171" t="s">
        <v>336</v>
      </c>
    </row>
    <row r="5" spans="1:9" ht="19.5" customHeight="1">
      <c r="A5" s="166" t="s">
        <v>335</v>
      </c>
      <c r="B5" s="167">
        <v>39813</v>
      </c>
      <c r="C5" s="511" t="s">
        <v>51</v>
      </c>
      <c r="D5" s="512"/>
      <c r="E5" s="512"/>
      <c r="F5" s="512"/>
      <c r="G5" s="512"/>
      <c r="H5" s="512"/>
      <c r="I5" s="512"/>
    </row>
    <row r="6" ht="8.25" customHeight="1">
      <c r="I6" s="163"/>
    </row>
    <row r="7" spans="1:9" ht="30" customHeight="1">
      <c r="A7" s="104" t="s">
        <v>85</v>
      </c>
      <c r="B7" s="105" t="s">
        <v>86</v>
      </c>
      <c r="C7" s="106" t="s">
        <v>87</v>
      </c>
      <c r="D7" s="106" t="s">
        <v>88</v>
      </c>
      <c r="E7" s="107" t="s">
        <v>89</v>
      </c>
      <c r="F7" s="108" t="s">
        <v>90</v>
      </c>
      <c r="G7" s="107" t="s">
        <v>91</v>
      </c>
      <c r="H7" s="108" t="s">
        <v>92</v>
      </c>
      <c r="I7" s="109" t="s">
        <v>93</v>
      </c>
    </row>
    <row r="8" spans="1:9" ht="15" customHeight="1">
      <c r="A8" s="14" t="s">
        <v>28</v>
      </c>
      <c r="B8" s="18">
        <v>39448</v>
      </c>
      <c r="C8" s="118" t="s">
        <v>27</v>
      </c>
      <c r="D8" s="13" t="s">
        <v>0</v>
      </c>
      <c r="E8" s="12" t="s">
        <v>65</v>
      </c>
      <c r="F8" s="4">
        <v>0</v>
      </c>
      <c r="G8" s="580">
        <f>1/2</f>
        <v>0.5</v>
      </c>
      <c r="H8" s="546">
        <f>0/2</f>
        <v>0</v>
      </c>
      <c r="I8" s="110" t="s">
        <v>63</v>
      </c>
    </row>
    <row r="9" spans="1:9" ht="15" customHeight="1">
      <c r="A9" s="233" t="s">
        <v>28</v>
      </c>
      <c r="B9" s="202">
        <v>39517</v>
      </c>
      <c r="C9" s="203" t="s">
        <v>27</v>
      </c>
      <c r="D9" s="196" t="s">
        <v>47</v>
      </c>
      <c r="E9" s="196" t="s">
        <v>50</v>
      </c>
      <c r="F9" s="234">
        <v>1</v>
      </c>
      <c r="G9" s="578"/>
      <c r="H9" s="547"/>
      <c r="I9" s="216" t="s">
        <v>52</v>
      </c>
    </row>
    <row r="10" spans="1:9" ht="15" customHeight="1">
      <c r="A10" s="33" t="s">
        <v>29</v>
      </c>
      <c r="B10" s="18">
        <v>39449</v>
      </c>
      <c r="C10" s="118" t="s">
        <v>27</v>
      </c>
      <c r="D10" s="13" t="s">
        <v>0</v>
      </c>
      <c r="E10" s="12" t="s">
        <v>65</v>
      </c>
      <c r="F10" s="4">
        <v>0</v>
      </c>
      <c r="G10" s="580">
        <f>2/8</f>
        <v>0.25</v>
      </c>
      <c r="H10" s="580">
        <f>0/8</f>
        <v>0</v>
      </c>
      <c r="I10" s="110" t="s">
        <v>63</v>
      </c>
    </row>
    <row r="11" spans="1:9" ht="15" customHeight="1">
      <c r="A11" s="24" t="s">
        <v>29</v>
      </c>
      <c r="B11" s="18">
        <v>39493</v>
      </c>
      <c r="C11" s="118" t="s">
        <v>27</v>
      </c>
      <c r="D11" s="13" t="s">
        <v>0</v>
      </c>
      <c r="E11" s="12" t="s">
        <v>65</v>
      </c>
      <c r="F11" s="4">
        <v>0</v>
      </c>
      <c r="G11" s="577"/>
      <c r="H11" s="577"/>
      <c r="I11" s="110" t="s">
        <v>63</v>
      </c>
    </row>
    <row r="12" spans="1:9" ht="15" customHeight="1">
      <c r="A12" s="214" t="s">
        <v>29</v>
      </c>
      <c r="B12" s="202">
        <v>39535</v>
      </c>
      <c r="C12" s="203" t="s">
        <v>27</v>
      </c>
      <c r="D12" s="196" t="s">
        <v>47</v>
      </c>
      <c r="E12" s="196" t="s">
        <v>50</v>
      </c>
      <c r="F12" s="215">
        <v>1</v>
      </c>
      <c r="G12" s="577"/>
      <c r="H12" s="593"/>
      <c r="I12" s="216" t="s">
        <v>53</v>
      </c>
    </row>
    <row r="13" spans="1:9" ht="15" customHeight="1">
      <c r="A13" s="24" t="s">
        <v>29</v>
      </c>
      <c r="B13" s="18">
        <v>39577</v>
      </c>
      <c r="C13" s="118" t="s">
        <v>27</v>
      </c>
      <c r="D13" s="13" t="s">
        <v>0</v>
      </c>
      <c r="E13" s="12" t="s">
        <v>65</v>
      </c>
      <c r="F13" s="4">
        <v>0</v>
      </c>
      <c r="G13" s="577"/>
      <c r="H13" s="577"/>
      <c r="I13" s="110" t="s">
        <v>63</v>
      </c>
    </row>
    <row r="14" spans="1:9" ht="15" customHeight="1">
      <c r="A14" s="55" t="s">
        <v>29</v>
      </c>
      <c r="B14" s="25">
        <v>39619</v>
      </c>
      <c r="C14" s="118" t="s">
        <v>27</v>
      </c>
      <c r="D14" s="13" t="s">
        <v>0</v>
      </c>
      <c r="E14" s="12" t="s">
        <v>65</v>
      </c>
      <c r="F14" s="4">
        <v>0</v>
      </c>
      <c r="G14" s="577"/>
      <c r="H14" s="577"/>
      <c r="I14" s="110" t="s">
        <v>63</v>
      </c>
    </row>
    <row r="15" spans="1:9" ht="15" customHeight="1">
      <c r="A15" s="211" t="s">
        <v>29</v>
      </c>
      <c r="B15" s="208">
        <v>39703</v>
      </c>
      <c r="C15" s="203" t="s">
        <v>27</v>
      </c>
      <c r="D15" s="196" t="s">
        <v>47</v>
      </c>
      <c r="E15" s="196" t="s">
        <v>50</v>
      </c>
      <c r="F15" s="215">
        <v>1</v>
      </c>
      <c r="G15" s="577"/>
      <c r="H15" s="593"/>
      <c r="I15" s="216" t="s">
        <v>53</v>
      </c>
    </row>
    <row r="16" spans="1:9" ht="15" customHeight="1">
      <c r="A16" s="55" t="s">
        <v>29</v>
      </c>
      <c r="B16" s="25">
        <v>39745</v>
      </c>
      <c r="C16" s="118" t="s">
        <v>27</v>
      </c>
      <c r="D16" s="12" t="s">
        <v>0</v>
      </c>
      <c r="E16" s="12" t="s">
        <v>65</v>
      </c>
      <c r="F16" s="4">
        <v>0</v>
      </c>
      <c r="G16" s="577"/>
      <c r="H16" s="577"/>
      <c r="I16" s="110" t="s">
        <v>63</v>
      </c>
    </row>
    <row r="17" spans="1:9" ht="15" customHeight="1">
      <c r="A17" s="55" t="s">
        <v>29</v>
      </c>
      <c r="B17" s="25">
        <v>39787</v>
      </c>
      <c r="C17" s="118" t="s">
        <v>27</v>
      </c>
      <c r="D17" s="12" t="s">
        <v>0</v>
      </c>
      <c r="E17" s="12" t="s">
        <v>65</v>
      </c>
      <c r="F17" s="4">
        <v>0</v>
      </c>
      <c r="G17" s="577"/>
      <c r="H17" s="577"/>
      <c r="I17" s="110" t="s">
        <v>63</v>
      </c>
    </row>
    <row r="18" spans="1:256" s="44" customFormat="1" ht="15" customHeight="1">
      <c r="A18" s="34" t="s">
        <v>14</v>
      </c>
      <c r="B18" s="25">
        <v>39450</v>
      </c>
      <c r="C18" s="119" t="s">
        <v>83</v>
      </c>
      <c r="D18" s="50" t="s">
        <v>0</v>
      </c>
      <c r="E18" s="26" t="s">
        <v>65</v>
      </c>
      <c r="F18" s="27">
        <v>0</v>
      </c>
      <c r="G18" s="100">
        <v>0</v>
      </c>
      <c r="H18" s="100">
        <v>0</v>
      </c>
      <c r="I18" s="112" t="s">
        <v>63</v>
      </c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9" ht="15" customHeight="1">
      <c r="A19" s="235" t="s">
        <v>30</v>
      </c>
      <c r="B19" s="228">
        <v>39454</v>
      </c>
      <c r="C19" s="229" t="s">
        <v>27</v>
      </c>
      <c r="D19" s="230" t="s">
        <v>47</v>
      </c>
      <c r="E19" s="230" t="s">
        <v>50</v>
      </c>
      <c r="F19" s="236">
        <v>2</v>
      </c>
      <c r="G19" s="594">
        <f>3/2</f>
        <v>1.5</v>
      </c>
      <c r="H19" s="596">
        <f>0/2</f>
        <v>0</v>
      </c>
      <c r="I19" s="224" t="s">
        <v>52</v>
      </c>
    </row>
    <row r="20" spans="1:9" ht="15" customHeight="1">
      <c r="A20" s="235" t="s">
        <v>30</v>
      </c>
      <c r="B20" s="228">
        <v>39495</v>
      </c>
      <c r="C20" s="229" t="s">
        <v>27</v>
      </c>
      <c r="D20" s="230" t="s">
        <v>47</v>
      </c>
      <c r="E20" s="230" t="s">
        <v>50</v>
      </c>
      <c r="F20" s="236">
        <v>1</v>
      </c>
      <c r="G20" s="595"/>
      <c r="H20" s="597"/>
      <c r="I20" s="224" t="s">
        <v>52</v>
      </c>
    </row>
    <row r="21" spans="1:9" ht="15" customHeight="1">
      <c r="A21" s="33" t="s">
        <v>140</v>
      </c>
      <c r="B21" s="47">
        <v>39454</v>
      </c>
      <c r="C21" s="121" t="s">
        <v>27</v>
      </c>
      <c r="D21" s="23" t="s">
        <v>0</v>
      </c>
      <c r="E21" s="19" t="s">
        <v>65</v>
      </c>
      <c r="F21" s="22">
        <v>0</v>
      </c>
      <c r="G21" s="546">
        <f>0/8</f>
        <v>0</v>
      </c>
      <c r="H21" s="546">
        <f>0/8</f>
        <v>0</v>
      </c>
      <c r="I21" s="110" t="s">
        <v>63</v>
      </c>
    </row>
    <row r="22" spans="1:9" ht="15" customHeight="1">
      <c r="A22" s="24" t="s">
        <v>140</v>
      </c>
      <c r="B22" s="47">
        <v>39567</v>
      </c>
      <c r="C22" s="121" t="s">
        <v>27</v>
      </c>
      <c r="D22" s="23" t="s">
        <v>0</v>
      </c>
      <c r="E22" s="19" t="s">
        <v>65</v>
      </c>
      <c r="F22" s="22">
        <v>0</v>
      </c>
      <c r="G22" s="549"/>
      <c r="H22" s="549"/>
      <c r="I22" s="110" t="s">
        <v>63</v>
      </c>
    </row>
    <row r="23" spans="1:9" ht="15" customHeight="1">
      <c r="A23" s="24" t="s">
        <v>140</v>
      </c>
      <c r="B23" s="49">
        <v>39625</v>
      </c>
      <c r="C23" s="122" t="s">
        <v>27</v>
      </c>
      <c r="D23" s="23" t="s">
        <v>0</v>
      </c>
      <c r="E23" s="19" t="s">
        <v>65</v>
      </c>
      <c r="F23" s="22">
        <v>0</v>
      </c>
      <c r="G23" s="549"/>
      <c r="H23" s="549"/>
      <c r="I23" s="110" t="s">
        <v>63</v>
      </c>
    </row>
    <row r="24" spans="1:9" ht="15" customHeight="1">
      <c r="A24" s="24" t="s">
        <v>140</v>
      </c>
      <c r="B24" s="49">
        <v>39656</v>
      </c>
      <c r="C24" s="122" t="s">
        <v>27</v>
      </c>
      <c r="D24" s="23" t="s">
        <v>0</v>
      </c>
      <c r="E24" s="19" t="s">
        <v>65</v>
      </c>
      <c r="F24" s="22">
        <v>0</v>
      </c>
      <c r="G24" s="549"/>
      <c r="H24" s="549"/>
      <c r="I24" s="110" t="s">
        <v>63</v>
      </c>
    </row>
    <row r="25" spans="1:9" ht="15" customHeight="1">
      <c r="A25" s="24" t="s">
        <v>140</v>
      </c>
      <c r="B25" s="49">
        <v>39708</v>
      </c>
      <c r="C25" s="122" t="s">
        <v>27</v>
      </c>
      <c r="D25" s="23" t="s">
        <v>0</v>
      </c>
      <c r="E25" s="19" t="s">
        <v>65</v>
      </c>
      <c r="F25" s="22">
        <v>0</v>
      </c>
      <c r="G25" s="549"/>
      <c r="H25" s="549"/>
      <c r="I25" s="110" t="s">
        <v>63</v>
      </c>
    </row>
    <row r="26" spans="1:9" ht="15" customHeight="1">
      <c r="A26" s="24" t="s">
        <v>140</v>
      </c>
      <c r="B26" s="49">
        <v>39739</v>
      </c>
      <c r="C26" s="122" t="s">
        <v>27</v>
      </c>
      <c r="D26" s="23" t="s">
        <v>0</v>
      </c>
      <c r="E26" s="19" t="s">
        <v>65</v>
      </c>
      <c r="F26" s="22">
        <v>0</v>
      </c>
      <c r="G26" s="549"/>
      <c r="H26" s="549"/>
      <c r="I26" s="110" t="s">
        <v>63</v>
      </c>
    </row>
    <row r="27" spans="1:9" ht="15" customHeight="1">
      <c r="A27" s="24" t="s">
        <v>140</v>
      </c>
      <c r="B27" s="70">
        <v>39768</v>
      </c>
      <c r="C27" s="122" t="s">
        <v>27</v>
      </c>
      <c r="D27" s="23" t="s">
        <v>0</v>
      </c>
      <c r="E27" s="19" t="s">
        <v>65</v>
      </c>
      <c r="F27" s="22">
        <v>0</v>
      </c>
      <c r="G27" s="549"/>
      <c r="H27" s="549"/>
      <c r="I27" s="110" t="s">
        <v>63</v>
      </c>
    </row>
    <row r="28" spans="1:9" ht="15" customHeight="1">
      <c r="A28" s="24" t="s">
        <v>140</v>
      </c>
      <c r="B28" s="72">
        <v>39798</v>
      </c>
      <c r="C28" s="123" t="s">
        <v>27</v>
      </c>
      <c r="D28" s="23" t="s">
        <v>0</v>
      </c>
      <c r="E28" s="19" t="s">
        <v>65</v>
      </c>
      <c r="F28" s="71">
        <v>0</v>
      </c>
      <c r="G28" s="549"/>
      <c r="H28" s="549"/>
      <c r="I28" s="110" t="s">
        <v>63</v>
      </c>
    </row>
    <row r="29" spans="1:9" ht="15" customHeight="1">
      <c r="A29" s="136" t="s">
        <v>31</v>
      </c>
      <c r="B29" s="17">
        <v>39455</v>
      </c>
      <c r="C29" s="118" t="s">
        <v>27</v>
      </c>
      <c r="D29" s="13" t="s">
        <v>0</v>
      </c>
      <c r="E29" s="12" t="s">
        <v>65</v>
      </c>
      <c r="F29" s="4">
        <v>0</v>
      </c>
      <c r="G29" s="546">
        <f>0/8</f>
        <v>0</v>
      </c>
      <c r="H29" s="546">
        <f>0/8</f>
        <v>0</v>
      </c>
      <c r="I29" s="110" t="s">
        <v>63</v>
      </c>
    </row>
    <row r="30" spans="1:9" ht="15" customHeight="1">
      <c r="A30" s="137" t="s">
        <v>31</v>
      </c>
      <c r="B30" s="17">
        <v>39500</v>
      </c>
      <c r="C30" s="118" t="s">
        <v>27</v>
      </c>
      <c r="D30" s="13" t="s">
        <v>0</v>
      </c>
      <c r="E30" s="12" t="s">
        <v>65</v>
      </c>
      <c r="F30" s="4">
        <v>0</v>
      </c>
      <c r="G30" s="549"/>
      <c r="H30" s="549"/>
      <c r="I30" s="110" t="s">
        <v>63</v>
      </c>
    </row>
    <row r="31" spans="1:9" ht="15" customHeight="1">
      <c r="A31" s="137" t="s">
        <v>31</v>
      </c>
      <c r="B31" s="17">
        <v>39542</v>
      </c>
      <c r="C31" s="118" t="s">
        <v>27</v>
      </c>
      <c r="D31" s="13" t="s">
        <v>0</v>
      </c>
      <c r="E31" s="12" t="s">
        <v>65</v>
      </c>
      <c r="F31" s="4">
        <v>0</v>
      </c>
      <c r="G31" s="549"/>
      <c r="H31" s="549"/>
      <c r="I31" s="110" t="s">
        <v>63</v>
      </c>
    </row>
    <row r="32" spans="1:9" ht="15" customHeight="1">
      <c r="A32" s="137" t="s">
        <v>31</v>
      </c>
      <c r="B32" s="17">
        <v>39584</v>
      </c>
      <c r="C32" s="118" t="s">
        <v>27</v>
      </c>
      <c r="D32" s="13" t="s">
        <v>0</v>
      </c>
      <c r="E32" s="12" t="s">
        <v>65</v>
      </c>
      <c r="F32" s="4">
        <v>0</v>
      </c>
      <c r="G32" s="549"/>
      <c r="H32" s="549"/>
      <c r="I32" s="110" t="s">
        <v>63</v>
      </c>
    </row>
    <row r="33" spans="1:9" ht="15" customHeight="1">
      <c r="A33" s="138" t="s">
        <v>31</v>
      </c>
      <c r="B33" s="46">
        <v>39668</v>
      </c>
      <c r="C33" s="119" t="s">
        <v>27</v>
      </c>
      <c r="D33" s="13" t="s">
        <v>0</v>
      </c>
      <c r="E33" s="12" t="s">
        <v>65</v>
      </c>
      <c r="F33" s="4">
        <v>0</v>
      </c>
      <c r="G33" s="549"/>
      <c r="H33" s="549"/>
      <c r="I33" s="110" t="s">
        <v>63</v>
      </c>
    </row>
    <row r="34" spans="1:9" ht="15" customHeight="1">
      <c r="A34" s="138" t="s">
        <v>31</v>
      </c>
      <c r="B34" s="46">
        <v>39710</v>
      </c>
      <c r="C34" s="119" t="s">
        <v>27</v>
      </c>
      <c r="D34" s="13" t="s">
        <v>0</v>
      </c>
      <c r="E34" s="12" t="s">
        <v>65</v>
      </c>
      <c r="F34" s="4">
        <v>0</v>
      </c>
      <c r="G34" s="549"/>
      <c r="H34" s="549"/>
      <c r="I34" s="110" t="s">
        <v>63</v>
      </c>
    </row>
    <row r="35" spans="1:9" ht="15" customHeight="1">
      <c r="A35" s="138" t="s">
        <v>31</v>
      </c>
      <c r="B35" s="46">
        <v>39752</v>
      </c>
      <c r="C35" s="119" t="s">
        <v>27</v>
      </c>
      <c r="D35" s="13" t="s">
        <v>0</v>
      </c>
      <c r="E35" s="12" t="s">
        <v>65</v>
      </c>
      <c r="F35" s="4">
        <v>0</v>
      </c>
      <c r="G35" s="549"/>
      <c r="H35" s="549"/>
      <c r="I35" s="110" t="s">
        <v>63</v>
      </c>
    </row>
    <row r="36" spans="1:9" ht="15" customHeight="1">
      <c r="A36" s="138" t="s">
        <v>31</v>
      </c>
      <c r="B36" s="46">
        <v>39794</v>
      </c>
      <c r="C36" s="119" t="s">
        <v>27</v>
      </c>
      <c r="D36" s="13" t="s">
        <v>0</v>
      </c>
      <c r="E36" s="12" t="s">
        <v>65</v>
      </c>
      <c r="F36" s="4">
        <v>0</v>
      </c>
      <c r="G36" s="547"/>
      <c r="H36" s="547"/>
      <c r="I36" s="110" t="s">
        <v>63</v>
      </c>
    </row>
    <row r="37" spans="1:9" ht="15" customHeight="1">
      <c r="A37" s="33" t="s">
        <v>1</v>
      </c>
      <c r="B37" s="25">
        <v>39456</v>
      </c>
      <c r="C37" s="124" t="s">
        <v>2</v>
      </c>
      <c r="D37" s="12" t="s">
        <v>0</v>
      </c>
      <c r="E37" s="12" t="s">
        <v>65</v>
      </c>
      <c r="F37" s="3">
        <v>0</v>
      </c>
      <c r="G37" s="546">
        <f>0/2</f>
        <v>0</v>
      </c>
      <c r="H37" s="546">
        <f>0/2</f>
        <v>0</v>
      </c>
      <c r="I37" s="110" t="s">
        <v>63</v>
      </c>
    </row>
    <row r="38" spans="1:9" ht="15" customHeight="1">
      <c r="A38" s="41" t="s">
        <v>1</v>
      </c>
      <c r="B38" s="25">
        <v>39785</v>
      </c>
      <c r="C38" s="124" t="s">
        <v>2</v>
      </c>
      <c r="D38" s="12" t="s">
        <v>0</v>
      </c>
      <c r="E38" s="12" t="s">
        <v>65</v>
      </c>
      <c r="F38" s="3">
        <v>0</v>
      </c>
      <c r="G38" s="549"/>
      <c r="H38" s="549"/>
      <c r="I38" s="110" t="s">
        <v>63</v>
      </c>
    </row>
    <row r="39" spans="1:9" ht="15" customHeight="1">
      <c r="A39" s="16" t="s">
        <v>15</v>
      </c>
      <c r="B39" s="18">
        <v>39459</v>
      </c>
      <c r="C39" s="118" t="s">
        <v>83</v>
      </c>
      <c r="D39" s="13" t="s">
        <v>0</v>
      </c>
      <c r="E39" s="12" t="s">
        <v>65</v>
      </c>
      <c r="F39" s="3">
        <v>0</v>
      </c>
      <c r="G39" s="546">
        <f>0/2</f>
        <v>0</v>
      </c>
      <c r="H39" s="546">
        <f>0/2</f>
        <v>0</v>
      </c>
      <c r="I39" s="110" t="s">
        <v>63</v>
      </c>
    </row>
    <row r="40" spans="1:9" ht="15" customHeight="1">
      <c r="A40" s="16" t="s">
        <v>15</v>
      </c>
      <c r="B40" s="18">
        <v>39459</v>
      </c>
      <c r="C40" s="118" t="s">
        <v>27</v>
      </c>
      <c r="D40" s="13" t="s">
        <v>0</v>
      </c>
      <c r="E40" s="12" t="s">
        <v>65</v>
      </c>
      <c r="F40" s="3">
        <v>0</v>
      </c>
      <c r="G40" s="547"/>
      <c r="H40" s="547"/>
      <c r="I40" s="110" t="s">
        <v>63</v>
      </c>
    </row>
    <row r="41" spans="1:9" ht="15" customHeight="1">
      <c r="A41" s="237" t="s">
        <v>16</v>
      </c>
      <c r="B41" s="202">
        <v>39462</v>
      </c>
      <c r="C41" s="203" t="s">
        <v>83</v>
      </c>
      <c r="D41" s="198" t="s">
        <v>47</v>
      </c>
      <c r="E41" s="196" t="s">
        <v>48</v>
      </c>
      <c r="F41" s="201">
        <v>1</v>
      </c>
      <c r="G41" s="558">
        <f>0/6</f>
        <v>0</v>
      </c>
      <c r="H41" s="580">
        <f>1/6</f>
        <v>0.16666666666666666</v>
      </c>
      <c r="I41" s="197" t="s">
        <v>80</v>
      </c>
    </row>
    <row r="42" spans="1:9" ht="15" customHeight="1">
      <c r="A42" s="16" t="s">
        <v>16</v>
      </c>
      <c r="B42" s="18">
        <v>39459</v>
      </c>
      <c r="C42" s="118" t="s">
        <v>27</v>
      </c>
      <c r="D42" s="13" t="s">
        <v>0</v>
      </c>
      <c r="E42" s="12" t="s">
        <v>65</v>
      </c>
      <c r="F42" s="3">
        <v>0</v>
      </c>
      <c r="G42" s="575"/>
      <c r="H42" s="577"/>
      <c r="I42" s="110" t="s">
        <v>63</v>
      </c>
    </row>
    <row r="43" spans="1:9" ht="15" customHeight="1">
      <c r="A43" s="16" t="s">
        <v>16</v>
      </c>
      <c r="B43" s="18">
        <v>39605</v>
      </c>
      <c r="C43" s="118" t="s">
        <v>83</v>
      </c>
      <c r="D43" s="12" t="s">
        <v>0</v>
      </c>
      <c r="E43" s="12" t="s">
        <v>65</v>
      </c>
      <c r="F43" s="3">
        <v>0</v>
      </c>
      <c r="G43" s="575"/>
      <c r="H43" s="577"/>
      <c r="I43" s="110" t="s">
        <v>63</v>
      </c>
    </row>
    <row r="44" spans="1:9" ht="15" customHeight="1">
      <c r="A44" s="24" t="s">
        <v>16</v>
      </c>
      <c r="B44" s="25">
        <v>39661</v>
      </c>
      <c r="C44" s="119" t="s">
        <v>83</v>
      </c>
      <c r="D44" s="12" t="s">
        <v>0</v>
      </c>
      <c r="E44" s="12" t="s">
        <v>65</v>
      </c>
      <c r="F44" s="3">
        <v>0</v>
      </c>
      <c r="G44" s="575"/>
      <c r="H44" s="577"/>
      <c r="I44" s="110" t="s">
        <v>63</v>
      </c>
    </row>
    <row r="45" spans="1:9" ht="15" customHeight="1">
      <c r="A45" s="24" t="s">
        <v>16</v>
      </c>
      <c r="B45" s="25">
        <v>39706</v>
      </c>
      <c r="C45" s="119" t="s">
        <v>83</v>
      </c>
      <c r="D45" s="12" t="s">
        <v>0</v>
      </c>
      <c r="E45" s="12" t="s">
        <v>65</v>
      </c>
      <c r="F45" s="3">
        <v>0</v>
      </c>
      <c r="G45" s="575"/>
      <c r="H45" s="577"/>
      <c r="I45" s="110" t="s">
        <v>63</v>
      </c>
    </row>
    <row r="46" spans="1:9" ht="15" customHeight="1">
      <c r="A46" s="48" t="s">
        <v>16</v>
      </c>
      <c r="B46" s="25">
        <v>39776</v>
      </c>
      <c r="C46" s="119" t="s">
        <v>83</v>
      </c>
      <c r="D46" s="12" t="s">
        <v>0</v>
      </c>
      <c r="E46" s="12" t="s">
        <v>65</v>
      </c>
      <c r="F46" s="3">
        <v>0</v>
      </c>
      <c r="G46" s="575"/>
      <c r="H46" s="577"/>
      <c r="I46" s="110" t="s">
        <v>63</v>
      </c>
    </row>
    <row r="47" spans="1:9" ht="15" customHeight="1">
      <c r="A47" s="20" t="s">
        <v>3</v>
      </c>
      <c r="B47" s="17">
        <v>39460</v>
      </c>
      <c r="C47" s="126" t="s">
        <v>2</v>
      </c>
      <c r="D47" s="12" t="s">
        <v>0</v>
      </c>
      <c r="E47" s="12" t="s">
        <v>65</v>
      </c>
      <c r="F47" s="3">
        <v>0</v>
      </c>
      <c r="G47" s="58">
        <v>0</v>
      </c>
      <c r="H47" s="58">
        <v>0</v>
      </c>
      <c r="I47" s="110" t="s">
        <v>63</v>
      </c>
    </row>
    <row r="48" spans="1:9" ht="15" customHeight="1">
      <c r="A48" s="8" t="s">
        <v>32</v>
      </c>
      <c r="B48" s="17">
        <v>39460</v>
      </c>
      <c r="C48" s="118" t="s">
        <v>27</v>
      </c>
      <c r="D48" s="13" t="s">
        <v>0</v>
      </c>
      <c r="E48" s="12" t="s">
        <v>65</v>
      </c>
      <c r="F48" s="3">
        <v>0</v>
      </c>
      <c r="G48" s="59">
        <v>0</v>
      </c>
      <c r="H48" s="60">
        <v>0</v>
      </c>
      <c r="I48" s="110" t="s">
        <v>63</v>
      </c>
    </row>
    <row r="49" spans="1:9" ht="15" customHeight="1">
      <c r="A49" s="37" t="s">
        <v>33</v>
      </c>
      <c r="B49" s="18">
        <v>39461</v>
      </c>
      <c r="C49" s="118" t="s">
        <v>27</v>
      </c>
      <c r="D49" s="13" t="s">
        <v>0</v>
      </c>
      <c r="E49" s="12" t="s">
        <v>65</v>
      </c>
      <c r="F49" s="3">
        <v>0</v>
      </c>
      <c r="G49" s="546">
        <f>0/5</f>
        <v>0</v>
      </c>
      <c r="H49" s="546">
        <f>0/5</f>
        <v>0</v>
      </c>
      <c r="I49" s="110" t="s">
        <v>63</v>
      </c>
    </row>
    <row r="50" spans="1:9" ht="15" customHeight="1">
      <c r="A50" s="24" t="s">
        <v>33</v>
      </c>
      <c r="B50" s="18">
        <v>39501</v>
      </c>
      <c r="C50" s="118" t="s">
        <v>27</v>
      </c>
      <c r="D50" s="13" t="s">
        <v>0</v>
      </c>
      <c r="E50" s="12" t="s">
        <v>65</v>
      </c>
      <c r="F50" s="3">
        <v>0</v>
      </c>
      <c r="G50" s="549"/>
      <c r="H50" s="549"/>
      <c r="I50" s="110" t="s">
        <v>63</v>
      </c>
    </row>
    <row r="51" spans="1:9" ht="15" customHeight="1">
      <c r="A51" s="24" t="s">
        <v>33</v>
      </c>
      <c r="B51" s="18">
        <v>39546</v>
      </c>
      <c r="C51" s="118" t="s">
        <v>27</v>
      </c>
      <c r="D51" s="13" t="s">
        <v>0</v>
      </c>
      <c r="E51" s="12" t="s">
        <v>65</v>
      </c>
      <c r="F51" s="3">
        <v>0</v>
      </c>
      <c r="G51" s="549"/>
      <c r="H51" s="549"/>
      <c r="I51" s="110" t="s">
        <v>63</v>
      </c>
    </row>
    <row r="52" spans="1:9" ht="15" customHeight="1">
      <c r="A52" s="24" t="s">
        <v>33</v>
      </c>
      <c r="B52" s="17">
        <v>39587</v>
      </c>
      <c r="C52" s="118" t="s">
        <v>27</v>
      </c>
      <c r="D52" s="13" t="s">
        <v>0</v>
      </c>
      <c r="E52" s="12" t="s">
        <v>65</v>
      </c>
      <c r="F52" s="3">
        <v>0</v>
      </c>
      <c r="G52" s="549"/>
      <c r="H52" s="549"/>
      <c r="I52" s="110" t="s">
        <v>63</v>
      </c>
    </row>
    <row r="53" spans="1:9" ht="15" customHeight="1">
      <c r="A53" s="24" t="s">
        <v>33</v>
      </c>
      <c r="B53" s="17">
        <v>39630</v>
      </c>
      <c r="C53" s="118" t="s">
        <v>27</v>
      </c>
      <c r="D53" s="13" t="s">
        <v>0</v>
      </c>
      <c r="E53" s="12" t="s">
        <v>65</v>
      </c>
      <c r="F53" s="3">
        <v>0</v>
      </c>
      <c r="G53" s="549"/>
      <c r="H53" s="549"/>
      <c r="I53" s="110" t="s">
        <v>63</v>
      </c>
    </row>
    <row r="54" spans="1:9" ht="15" customHeight="1">
      <c r="A54" s="14" t="s">
        <v>34</v>
      </c>
      <c r="B54" s="17">
        <v>39465</v>
      </c>
      <c r="C54" s="118" t="s">
        <v>27</v>
      </c>
      <c r="D54" s="13" t="s">
        <v>0</v>
      </c>
      <c r="E54" s="12" t="s">
        <v>65</v>
      </c>
      <c r="F54" s="3">
        <v>0</v>
      </c>
      <c r="G54" s="546">
        <f>0/8</f>
        <v>0</v>
      </c>
      <c r="H54" s="546">
        <f>0/8</f>
        <v>0</v>
      </c>
      <c r="I54" s="110" t="s">
        <v>63</v>
      </c>
    </row>
    <row r="55" spans="1:9" ht="15" customHeight="1">
      <c r="A55" s="16" t="s">
        <v>34</v>
      </c>
      <c r="B55" s="17">
        <v>39506</v>
      </c>
      <c r="C55" s="118" t="s">
        <v>27</v>
      </c>
      <c r="D55" s="13" t="s">
        <v>0</v>
      </c>
      <c r="E55" s="12" t="s">
        <v>65</v>
      </c>
      <c r="F55" s="3">
        <v>0</v>
      </c>
      <c r="G55" s="549"/>
      <c r="H55" s="549"/>
      <c r="I55" s="110" t="s">
        <v>63</v>
      </c>
    </row>
    <row r="56" spans="1:9" ht="15" customHeight="1">
      <c r="A56" s="16" t="s">
        <v>34</v>
      </c>
      <c r="B56" s="17">
        <v>39549</v>
      </c>
      <c r="C56" s="118" t="s">
        <v>27</v>
      </c>
      <c r="D56" s="13" t="s">
        <v>0</v>
      </c>
      <c r="E56" s="12" t="s">
        <v>65</v>
      </c>
      <c r="F56" s="3">
        <v>0</v>
      </c>
      <c r="G56" s="549"/>
      <c r="H56" s="549"/>
      <c r="I56" s="110" t="s">
        <v>63</v>
      </c>
    </row>
    <row r="57" spans="1:9" ht="15" customHeight="1">
      <c r="A57" s="35" t="s">
        <v>34</v>
      </c>
      <c r="B57" s="36">
        <v>39590</v>
      </c>
      <c r="C57" s="120" t="s">
        <v>27</v>
      </c>
      <c r="D57" s="13" t="s">
        <v>0</v>
      </c>
      <c r="E57" s="12" t="s">
        <v>65</v>
      </c>
      <c r="F57" s="3">
        <v>0</v>
      </c>
      <c r="G57" s="549"/>
      <c r="H57" s="549"/>
      <c r="I57" s="110" t="s">
        <v>63</v>
      </c>
    </row>
    <row r="58" spans="1:9" ht="15" customHeight="1">
      <c r="A58" s="35" t="s">
        <v>34</v>
      </c>
      <c r="B58" s="36">
        <v>39633</v>
      </c>
      <c r="C58" s="120" t="s">
        <v>27</v>
      </c>
      <c r="D58" s="50" t="s">
        <v>0</v>
      </c>
      <c r="E58" s="26" t="s">
        <v>65</v>
      </c>
      <c r="F58" s="27">
        <v>0</v>
      </c>
      <c r="G58" s="549"/>
      <c r="H58" s="549"/>
      <c r="I58" s="110" t="s">
        <v>63</v>
      </c>
    </row>
    <row r="59" spans="1:9" ht="15" customHeight="1">
      <c r="A59" s="35" t="s">
        <v>34</v>
      </c>
      <c r="B59" s="36">
        <v>39716</v>
      </c>
      <c r="C59" s="120" t="s">
        <v>27</v>
      </c>
      <c r="D59" s="50" t="s">
        <v>0</v>
      </c>
      <c r="E59" s="26" t="s">
        <v>65</v>
      </c>
      <c r="F59" s="27">
        <v>0</v>
      </c>
      <c r="G59" s="549"/>
      <c r="H59" s="549"/>
      <c r="I59" s="110" t="s">
        <v>63</v>
      </c>
    </row>
    <row r="60" spans="1:9" ht="15" customHeight="1">
      <c r="A60" s="35" t="s">
        <v>34</v>
      </c>
      <c r="B60" s="46">
        <v>39759</v>
      </c>
      <c r="C60" s="120" t="s">
        <v>27</v>
      </c>
      <c r="D60" s="50" t="s">
        <v>0</v>
      </c>
      <c r="E60" s="26" t="s">
        <v>65</v>
      </c>
      <c r="F60" s="27">
        <v>0</v>
      </c>
      <c r="G60" s="549"/>
      <c r="H60" s="549"/>
      <c r="I60" s="110" t="s">
        <v>63</v>
      </c>
    </row>
    <row r="61" spans="1:9" ht="15" customHeight="1">
      <c r="A61" s="24" t="s">
        <v>34</v>
      </c>
      <c r="B61" s="46">
        <v>39801</v>
      </c>
      <c r="C61" s="119" t="s">
        <v>27</v>
      </c>
      <c r="D61" s="50" t="s">
        <v>0</v>
      </c>
      <c r="E61" s="26" t="s">
        <v>65</v>
      </c>
      <c r="F61" s="27">
        <v>0</v>
      </c>
      <c r="G61" s="549"/>
      <c r="H61" s="549"/>
      <c r="I61" s="110" t="s">
        <v>63</v>
      </c>
    </row>
    <row r="62" spans="1:256" s="45" customFormat="1" ht="15" customHeight="1">
      <c r="A62" s="238" t="s">
        <v>17</v>
      </c>
      <c r="B62" s="239">
        <v>39466</v>
      </c>
      <c r="C62" s="240" t="s">
        <v>54</v>
      </c>
      <c r="D62" s="204" t="s">
        <v>47</v>
      </c>
      <c r="E62" s="205" t="s">
        <v>48</v>
      </c>
      <c r="F62" s="206">
        <v>1</v>
      </c>
      <c r="G62" s="61">
        <v>0</v>
      </c>
      <c r="H62" s="62">
        <f>1/1</f>
        <v>1</v>
      </c>
      <c r="I62" s="249" t="s">
        <v>49</v>
      </c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9" ht="15" customHeight="1">
      <c r="A63" s="241" t="s">
        <v>35</v>
      </c>
      <c r="B63" s="202">
        <v>39467</v>
      </c>
      <c r="C63" s="203" t="s">
        <v>27</v>
      </c>
      <c r="D63" s="196" t="s">
        <v>47</v>
      </c>
      <c r="E63" s="196" t="s">
        <v>50</v>
      </c>
      <c r="F63" s="215">
        <v>1</v>
      </c>
      <c r="G63" s="580">
        <f>1/5</f>
        <v>0.2</v>
      </c>
      <c r="H63" s="546">
        <f>0/5</f>
        <v>0</v>
      </c>
      <c r="I63" s="216" t="s">
        <v>53</v>
      </c>
    </row>
    <row r="64" spans="1:9" ht="15" customHeight="1">
      <c r="A64" s="21" t="s">
        <v>35</v>
      </c>
      <c r="B64" s="18">
        <v>39553</v>
      </c>
      <c r="C64" s="118" t="s">
        <v>27</v>
      </c>
      <c r="D64" s="12" t="s">
        <v>0</v>
      </c>
      <c r="E64" s="12" t="s">
        <v>65</v>
      </c>
      <c r="F64" s="4">
        <v>0</v>
      </c>
      <c r="G64" s="577"/>
      <c r="H64" s="549"/>
      <c r="I64" s="110" t="s">
        <v>63</v>
      </c>
    </row>
    <row r="65" spans="1:9" ht="15" customHeight="1">
      <c r="A65" s="21" t="s">
        <v>35</v>
      </c>
      <c r="B65" s="18">
        <v>39594</v>
      </c>
      <c r="C65" s="118" t="s">
        <v>27</v>
      </c>
      <c r="D65" s="12" t="s">
        <v>0</v>
      </c>
      <c r="E65" s="12" t="s">
        <v>65</v>
      </c>
      <c r="F65" s="4">
        <v>0</v>
      </c>
      <c r="G65" s="577"/>
      <c r="H65" s="549"/>
      <c r="I65" s="110" t="s">
        <v>63</v>
      </c>
    </row>
    <row r="66" spans="1:9" ht="15" customHeight="1">
      <c r="A66" s="21" t="s">
        <v>35</v>
      </c>
      <c r="B66" s="25">
        <v>39635</v>
      </c>
      <c r="C66" s="119" t="s">
        <v>27</v>
      </c>
      <c r="D66" s="12" t="s">
        <v>0</v>
      </c>
      <c r="E66" s="12" t="s">
        <v>65</v>
      </c>
      <c r="F66" s="4">
        <v>0</v>
      </c>
      <c r="G66" s="577"/>
      <c r="H66" s="549"/>
      <c r="I66" s="110" t="s">
        <v>63</v>
      </c>
    </row>
    <row r="67" spans="1:9" ht="15" customHeight="1">
      <c r="A67" s="21" t="s">
        <v>35</v>
      </c>
      <c r="B67" s="25">
        <v>39684</v>
      </c>
      <c r="C67" s="119" t="s">
        <v>27</v>
      </c>
      <c r="D67" s="12" t="s">
        <v>0</v>
      </c>
      <c r="E67" s="12" t="s">
        <v>65</v>
      </c>
      <c r="F67" s="4">
        <v>0</v>
      </c>
      <c r="G67" s="577"/>
      <c r="H67" s="549"/>
      <c r="I67" s="110" t="s">
        <v>63</v>
      </c>
    </row>
    <row r="68" spans="1:9" ht="15" customHeight="1">
      <c r="A68" s="242" t="s">
        <v>133</v>
      </c>
      <c r="B68" s="208">
        <v>39467</v>
      </c>
      <c r="C68" s="212" t="s">
        <v>27</v>
      </c>
      <c r="D68" s="199" t="s">
        <v>47</v>
      </c>
      <c r="E68" s="199" t="s">
        <v>50</v>
      </c>
      <c r="F68" s="200">
        <v>4</v>
      </c>
      <c r="G68" s="591">
        <f>7/12</f>
        <v>0.5833333333333334</v>
      </c>
      <c r="H68" s="581">
        <f>0/12</f>
        <v>0</v>
      </c>
      <c r="I68" s="216" t="s">
        <v>52</v>
      </c>
    </row>
    <row r="69" spans="1:9" ht="15" customHeight="1">
      <c r="A69" s="214" t="s">
        <v>133</v>
      </c>
      <c r="B69" s="243">
        <v>39493</v>
      </c>
      <c r="C69" s="244" t="s">
        <v>27</v>
      </c>
      <c r="D69" s="245" t="s">
        <v>47</v>
      </c>
      <c r="E69" s="245" t="s">
        <v>50</v>
      </c>
      <c r="F69" s="246">
        <v>3</v>
      </c>
      <c r="G69" s="592"/>
      <c r="H69" s="582"/>
      <c r="I69" s="216" t="s">
        <v>52</v>
      </c>
    </row>
    <row r="70" spans="1:9" ht="15" customHeight="1">
      <c r="A70" s="24" t="s">
        <v>133</v>
      </c>
      <c r="B70" s="25">
        <v>39520</v>
      </c>
      <c r="C70" s="119" t="s">
        <v>27</v>
      </c>
      <c r="D70" s="26" t="s">
        <v>0</v>
      </c>
      <c r="E70" s="26" t="s">
        <v>65</v>
      </c>
      <c r="F70" s="31">
        <v>0</v>
      </c>
      <c r="G70" s="592"/>
      <c r="H70" s="582"/>
      <c r="I70" s="110" t="s">
        <v>63</v>
      </c>
    </row>
    <row r="71" spans="1:9" ht="15" customHeight="1">
      <c r="A71" s="24" t="s">
        <v>133</v>
      </c>
      <c r="B71" s="25">
        <v>39548</v>
      </c>
      <c r="C71" s="119" t="s">
        <v>27</v>
      </c>
      <c r="D71" s="26" t="s">
        <v>0</v>
      </c>
      <c r="E71" s="26" t="s">
        <v>65</v>
      </c>
      <c r="F71" s="31">
        <v>0</v>
      </c>
      <c r="G71" s="592"/>
      <c r="H71" s="582"/>
      <c r="I71" s="110" t="s">
        <v>63</v>
      </c>
    </row>
    <row r="72" spans="1:9" ht="15" customHeight="1">
      <c r="A72" s="24" t="s">
        <v>133</v>
      </c>
      <c r="B72" s="25">
        <v>39574</v>
      </c>
      <c r="C72" s="119" t="s">
        <v>27</v>
      </c>
      <c r="D72" s="26" t="s">
        <v>0</v>
      </c>
      <c r="E72" s="26" t="s">
        <v>65</v>
      </c>
      <c r="F72" s="31">
        <v>0</v>
      </c>
      <c r="G72" s="592"/>
      <c r="H72" s="582"/>
      <c r="I72" s="110" t="s">
        <v>63</v>
      </c>
    </row>
    <row r="73" spans="1:9" ht="15" customHeight="1">
      <c r="A73" s="24" t="s">
        <v>133</v>
      </c>
      <c r="B73" s="25">
        <v>39603</v>
      </c>
      <c r="C73" s="119" t="s">
        <v>27</v>
      </c>
      <c r="D73" s="26" t="s">
        <v>0</v>
      </c>
      <c r="E73" s="26" t="s">
        <v>65</v>
      </c>
      <c r="F73" s="31">
        <v>0</v>
      </c>
      <c r="G73" s="592"/>
      <c r="H73" s="582"/>
      <c r="I73" s="110" t="s">
        <v>63</v>
      </c>
    </row>
    <row r="74" spans="1:9" ht="15" customHeight="1">
      <c r="A74" s="24" t="s">
        <v>133</v>
      </c>
      <c r="B74" s="25">
        <v>39632</v>
      </c>
      <c r="C74" s="119" t="s">
        <v>27</v>
      </c>
      <c r="D74" s="26" t="s">
        <v>0</v>
      </c>
      <c r="E74" s="26" t="s">
        <v>65</v>
      </c>
      <c r="F74" s="31">
        <v>0</v>
      </c>
      <c r="G74" s="592"/>
      <c r="H74" s="582"/>
      <c r="I74" s="110" t="s">
        <v>63</v>
      </c>
    </row>
    <row r="75" spans="1:9" ht="15" customHeight="1">
      <c r="A75" s="24" t="s">
        <v>133</v>
      </c>
      <c r="B75" s="25">
        <v>39660</v>
      </c>
      <c r="C75" s="119" t="s">
        <v>27</v>
      </c>
      <c r="D75" s="26" t="s">
        <v>0</v>
      </c>
      <c r="E75" s="26" t="s">
        <v>65</v>
      </c>
      <c r="F75" s="31">
        <v>0</v>
      </c>
      <c r="G75" s="592"/>
      <c r="H75" s="582"/>
      <c r="I75" s="110" t="s">
        <v>63</v>
      </c>
    </row>
    <row r="76" spans="1:9" ht="15" customHeight="1">
      <c r="A76" s="24" t="s">
        <v>133</v>
      </c>
      <c r="B76" s="25">
        <v>39691</v>
      </c>
      <c r="C76" s="119" t="s">
        <v>27</v>
      </c>
      <c r="D76" s="26" t="s">
        <v>0</v>
      </c>
      <c r="E76" s="26" t="s">
        <v>65</v>
      </c>
      <c r="F76" s="31">
        <v>0</v>
      </c>
      <c r="G76" s="592"/>
      <c r="H76" s="582"/>
      <c r="I76" s="110" t="s">
        <v>63</v>
      </c>
    </row>
    <row r="77" spans="1:9" ht="15" customHeight="1">
      <c r="A77" s="24" t="s">
        <v>133</v>
      </c>
      <c r="B77" s="25">
        <v>39718</v>
      </c>
      <c r="C77" s="119" t="s">
        <v>27</v>
      </c>
      <c r="D77" s="26" t="s">
        <v>0</v>
      </c>
      <c r="E77" s="26" t="s">
        <v>65</v>
      </c>
      <c r="F77" s="31">
        <v>0</v>
      </c>
      <c r="G77" s="592"/>
      <c r="H77" s="582"/>
      <c r="I77" s="110" t="s">
        <v>63</v>
      </c>
    </row>
    <row r="78" spans="1:9" ht="15" customHeight="1">
      <c r="A78" s="24" t="s">
        <v>133</v>
      </c>
      <c r="B78" s="68">
        <v>39747</v>
      </c>
      <c r="C78" s="119" t="s">
        <v>27</v>
      </c>
      <c r="D78" s="26" t="s">
        <v>0</v>
      </c>
      <c r="E78" s="26" t="s">
        <v>65</v>
      </c>
      <c r="F78" s="31">
        <v>0</v>
      </c>
      <c r="G78" s="592"/>
      <c r="H78" s="582"/>
      <c r="I78" s="110" t="s">
        <v>63</v>
      </c>
    </row>
    <row r="79" spans="1:9" ht="15" customHeight="1">
      <c r="A79" s="48" t="s">
        <v>133</v>
      </c>
      <c r="B79" s="68">
        <v>39802</v>
      </c>
      <c r="C79" s="120" t="s">
        <v>27</v>
      </c>
      <c r="D79" s="26" t="s">
        <v>0</v>
      </c>
      <c r="E79" s="26" t="s">
        <v>65</v>
      </c>
      <c r="F79" s="31">
        <v>0</v>
      </c>
      <c r="G79" s="592"/>
      <c r="H79" s="582"/>
      <c r="I79" s="110" t="s">
        <v>63</v>
      </c>
    </row>
    <row r="80" spans="1:9" ht="15" customHeight="1">
      <c r="A80" s="24" t="s">
        <v>141</v>
      </c>
      <c r="B80" s="18">
        <v>39468</v>
      </c>
      <c r="C80" s="118" t="s">
        <v>27</v>
      </c>
      <c r="D80" s="12" t="s">
        <v>0</v>
      </c>
      <c r="E80" s="12" t="s">
        <v>65</v>
      </c>
      <c r="F80" s="4">
        <v>0</v>
      </c>
      <c r="G80" s="546">
        <f>0/12</f>
        <v>0</v>
      </c>
      <c r="H80" s="546">
        <f>0/12</f>
        <v>0</v>
      </c>
      <c r="I80" s="110" t="s">
        <v>63</v>
      </c>
    </row>
    <row r="81" spans="1:9" ht="15" customHeight="1">
      <c r="A81" s="24" t="s">
        <v>141</v>
      </c>
      <c r="B81" s="18">
        <v>39498</v>
      </c>
      <c r="C81" s="118" t="s">
        <v>27</v>
      </c>
      <c r="D81" s="13" t="s">
        <v>0</v>
      </c>
      <c r="E81" s="12" t="s">
        <v>65</v>
      </c>
      <c r="F81" s="4">
        <v>0</v>
      </c>
      <c r="G81" s="549"/>
      <c r="H81" s="549"/>
      <c r="I81" s="110" t="s">
        <v>63</v>
      </c>
    </row>
    <row r="82" spans="1:9" ht="15" customHeight="1">
      <c r="A82" s="24" t="s">
        <v>141</v>
      </c>
      <c r="B82" s="18">
        <v>39525</v>
      </c>
      <c r="C82" s="118" t="s">
        <v>27</v>
      </c>
      <c r="D82" s="13" t="s">
        <v>0</v>
      </c>
      <c r="E82" s="12" t="s">
        <v>65</v>
      </c>
      <c r="F82" s="4">
        <v>0</v>
      </c>
      <c r="G82" s="549"/>
      <c r="H82" s="549"/>
      <c r="I82" s="110" t="s">
        <v>63</v>
      </c>
    </row>
    <row r="83" spans="1:9" ht="15" customHeight="1">
      <c r="A83" s="24" t="s">
        <v>141</v>
      </c>
      <c r="B83" s="18">
        <v>39555</v>
      </c>
      <c r="C83" s="118" t="s">
        <v>27</v>
      </c>
      <c r="D83" s="13" t="s">
        <v>0</v>
      </c>
      <c r="E83" s="12" t="s">
        <v>65</v>
      </c>
      <c r="F83" s="4">
        <v>0</v>
      </c>
      <c r="G83" s="549"/>
      <c r="H83" s="549"/>
      <c r="I83" s="110" t="s">
        <v>63</v>
      </c>
    </row>
    <row r="84" spans="1:9" ht="15" customHeight="1">
      <c r="A84" s="24" t="s">
        <v>141</v>
      </c>
      <c r="B84" s="32">
        <v>39581</v>
      </c>
      <c r="C84" s="118" t="s">
        <v>27</v>
      </c>
      <c r="D84" s="13" t="s">
        <v>0</v>
      </c>
      <c r="E84" s="12" t="s">
        <v>65</v>
      </c>
      <c r="F84" s="4">
        <v>0</v>
      </c>
      <c r="G84" s="549"/>
      <c r="H84" s="549"/>
      <c r="I84" s="110" t="s">
        <v>63</v>
      </c>
    </row>
    <row r="85" spans="1:9" ht="15" customHeight="1">
      <c r="A85" s="24" t="s">
        <v>141</v>
      </c>
      <c r="B85" s="32">
        <v>39613</v>
      </c>
      <c r="C85" s="118" t="s">
        <v>27</v>
      </c>
      <c r="D85" s="13" t="s">
        <v>0</v>
      </c>
      <c r="E85" s="12" t="s">
        <v>65</v>
      </c>
      <c r="F85" s="4">
        <v>0</v>
      </c>
      <c r="G85" s="549"/>
      <c r="H85" s="549"/>
      <c r="I85" s="110" t="s">
        <v>63</v>
      </c>
    </row>
    <row r="86" spans="1:9" ht="15" customHeight="1">
      <c r="A86" s="24" t="s">
        <v>141</v>
      </c>
      <c r="B86" s="32">
        <v>39643</v>
      </c>
      <c r="C86" s="118" t="s">
        <v>27</v>
      </c>
      <c r="D86" s="13" t="s">
        <v>0</v>
      </c>
      <c r="E86" s="12" t="s">
        <v>65</v>
      </c>
      <c r="F86" s="4">
        <v>0</v>
      </c>
      <c r="G86" s="549"/>
      <c r="H86" s="549"/>
      <c r="I86" s="110" t="s">
        <v>63</v>
      </c>
    </row>
    <row r="87" spans="1:9" ht="15" customHeight="1">
      <c r="A87" s="24" t="s">
        <v>141</v>
      </c>
      <c r="B87" s="32">
        <v>39667</v>
      </c>
      <c r="C87" s="118" t="s">
        <v>27</v>
      </c>
      <c r="D87" s="13" t="s">
        <v>0</v>
      </c>
      <c r="E87" s="12" t="s">
        <v>65</v>
      </c>
      <c r="F87" s="4">
        <v>0</v>
      </c>
      <c r="G87" s="549"/>
      <c r="H87" s="549"/>
      <c r="I87" s="110" t="s">
        <v>63</v>
      </c>
    </row>
    <row r="88" spans="1:9" ht="15" customHeight="1">
      <c r="A88" s="24" t="s">
        <v>141</v>
      </c>
      <c r="B88" s="32">
        <v>39694</v>
      </c>
      <c r="C88" s="118" t="s">
        <v>27</v>
      </c>
      <c r="D88" s="13" t="s">
        <v>0</v>
      </c>
      <c r="E88" s="12" t="s">
        <v>65</v>
      </c>
      <c r="F88" s="4">
        <v>0</v>
      </c>
      <c r="G88" s="549"/>
      <c r="H88" s="549"/>
      <c r="I88" s="110" t="s">
        <v>63</v>
      </c>
    </row>
    <row r="89" spans="1:9" ht="15" customHeight="1">
      <c r="A89" s="24" t="s">
        <v>141</v>
      </c>
      <c r="B89" s="32">
        <v>39722</v>
      </c>
      <c r="C89" s="118" t="s">
        <v>27</v>
      </c>
      <c r="D89" s="13" t="s">
        <v>0</v>
      </c>
      <c r="E89" s="12" t="s">
        <v>65</v>
      </c>
      <c r="F89" s="4">
        <v>0</v>
      </c>
      <c r="G89" s="549"/>
      <c r="H89" s="549"/>
      <c r="I89" s="110" t="s">
        <v>63</v>
      </c>
    </row>
    <row r="90" spans="1:9" ht="15" customHeight="1">
      <c r="A90" s="24" t="s">
        <v>141</v>
      </c>
      <c r="B90" s="52">
        <v>39783</v>
      </c>
      <c r="C90" s="119" t="s">
        <v>27</v>
      </c>
      <c r="D90" s="13" t="s">
        <v>0</v>
      </c>
      <c r="E90" s="12" t="s">
        <v>65</v>
      </c>
      <c r="F90" s="4">
        <v>0</v>
      </c>
      <c r="G90" s="549"/>
      <c r="H90" s="549"/>
      <c r="I90" s="110" t="s">
        <v>63</v>
      </c>
    </row>
    <row r="91" spans="1:9" ht="15" customHeight="1">
      <c r="A91" s="24" t="s">
        <v>141</v>
      </c>
      <c r="B91" s="52">
        <v>39810</v>
      </c>
      <c r="C91" s="119" t="s">
        <v>27</v>
      </c>
      <c r="D91" s="13" t="s">
        <v>0</v>
      </c>
      <c r="E91" s="12" t="s">
        <v>65</v>
      </c>
      <c r="F91" s="4">
        <v>0</v>
      </c>
      <c r="G91" s="549"/>
      <c r="H91" s="549"/>
      <c r="I91" s="110" t="s">
        <v>63</v>
      </c>
    </row>
    <row r="92" spans="1:9" ht="15" customHeight="1">
      <c r="A92" s="14" t="s">
        <v>64</v>
      </c>
      <c r="B92" s="202">
        <v>39471</v>
      </c>
      <c r="C92" s="203" t="s">
        <v>27</v>
      </c>
      <c r="D92" s="198" t="s">
        <v>47</v>
      </c>
      <c r="E92" s="196" t="s">
        <v>48</v>
      </c>
      <c r="F92" s="201">
        <v>1</v>
      </c>
      <c r="G92" s="546">
        <f>0/9</f>
        <v>0</v>
      </c>
      <c r="H92" s="580">
        <f>1/9</f>
        <v>0.1111111111111111</v>
      </c>
      <c r="I92" s="197" t="s">
        <v>75</v>
      </c>
    </row>
    <row r="93" spans="1:9" ht="15" customHeight="1">
      <c r="A93" s="16" t="s">
        <v>64</v>
      </c>
      <c r="B93" s="18">
        <v>39514</v>
      </c>
      <c r="C93" s="118" t="s">
        <v>27</v>
      </c>
      <c r="D93" s="13" t="s">
        <v>0</v>
      </c>
      <c r="E93" s="12" t="s">
        <v>65</v>
      </c>
      <c r="F93" s="3">
        <v>0</v>
      </c>
      <c r="G93" s="549"/>
      <c r="H93" s="577"/>
      <c r="I93" s="110" t="s">
        <v>63</v>
      </c>
    </row>
    <row r="94" spans="1:9" ht="15" customHeight="1">
      <c r="A94" s="16" t="s">
        <v>64</v>
      </c>
      <c r="B94" s="18">
        <v>39556</v>
      </c>
      <c r="C94" s="118" t="s">
        <v>27</v>
      </c>
      <c r="D94" s="13" t="s">
        <v>0</v>
      </c>
      <c r="E94" s="12" t="s">
        <v>65</v>
      </c>
      <c r="F94" s="3">
        <v>0</v>
      </c>
      <c r="G94" s="549"/>
      <c r="H94" s="577"/>
      <c r="I94" s="110" t="s">
        <v>63</v>
      </c>
    </row>
    <row r="95" spans="1:9" ht="15" customHeight="1">
      <c r="A95" s="16" t="s">
        <v>64</v>
      </c>
      <c r="B95" s="18">
        <v>39598</v>
      </c>
      <c r="C95" s="118" t="s">
        <v>27</v>
      </c>
      <c r="D95" s="13" t="s">
        <v>0</v>
      </c>
      <c r="E95" s="12" t="s">
        <v>65</v>
      </c>
      <c r="F95" s="3">
        <v>0</v>
      </c>
      <c r="G95" s="549"/>
      <c r="H95" s="577"/>
      <c r="I95" s="110" t="s">
        <v>63</v>
      </c>
    </row>
    <row r="96" spans="1:9" ht="15" customHeight="1">
      <c r="A96" s="16" t="s">
        <v>64</v>
      </c>
      <c r="B96" s="18">
        <v>39640</v>
      </c>
      <c r="C96" s="118" t="s">
        <v>27</v>
      </c>
      <c r="D96" s="13" t="s">
        <v>0</v>
      </c>
      <c r="E96" s="12" t="s">
        <v>65</v>
      </c>
      <c r="F96" s="3">
        <v>0</v>
      </c>
      <c r="G96" s="549"/>
      <c r="H96" s="577"/>
      <c r="I96" s="110" t="s">
        <v>63</v>
      </c>
    </row>
    <row r="97" spans="1:9" ht="15" customHeight="1">
      <c r="A97" s="24" t="s">
        <v>64</v>
      </c>
      <c r="B97" s="18">
        <v>39682</v>
      </c>
      <c r="C97" s="118" t="s">
        <v>27</v>
      </c>
      <c r="D97" s="13" t="s">
        <v>0</v>
      </c>
      <c r="E97" s="12" t="s">
        <v>65</v>
      </c>
      <c r="F97" s="3">
        <v>0</v>
      </c>
      <c r="G97" s="549"/>
      <c r="H97" s="577"/>
      <c r="I97" s="110" t="s">
        <v>63</v>
      </c>
    </row>
    <row r="98" spans="1:9" ht="15" customHeight="1">
      <c r="A98" s="24" t="s">
        <v>64</v>
      </c>
      <c r="B98" s="25">
        <v>39723</v>
      </c>
      <c r="C98" s="119" t="s">
        <v>27</v>
      </c>
      <c r="D98" s="13" t="s">
        <v>0</v>
      </c>
      <c r="E98" s="12" t="s">
        <v>65</v>
      </c>
      <c r="F98" s="3">
        <v>0</v>
      </c>
      <c r="G98" s="549"/>
      <c r="H98" s="577"/>
      <c r="I98" s="110" t="s">
        <v>63</v>
      </c>
    </row>
    <row r="99" spans="1:9" ht="15" customHeight="1">
      <c r="A99" s="24" t="s">
        <v>64</v>
      </c>
      <c r="B99" s="25">
        <v>39766</v>
      </c>
      <c r="C99" s="119" t="s">
        <v>27</v>
      </c>
      <c r="D99" s="13" t="s">
        <v>0</v>
      </c>
      <c r="E99" s="12" t="s">
        <v>65</v>
      </c>
      <c r="F99" s="3">
        <v>0</v>
      </c>
      <c r="G99" s="549"/>
      <c r="H99" s="577"/>
      <c r="I99" s="110" t="s">
        <v>63</v>
      </c>
    </row>
    <row r="100" spans="1:9" ht="15" customHeight="1">
      <c r="A100" s="48" t="s">
        <v>64</v>
      </c>
      <c r="B100" s="25">
        <v>39808</v>
      </c>
      <c r="C100" s="119" t="s">
        <v>27</v>
      </c>
      <c r="D100" s="13" t="s">
        <v>0</v>
      </c>
      <c r="E100" s="12" t="s">
        <v>65</v>
      </c>
      <c r="F100" s="3">
        <v>0</v>
      </c>
      <c r="G100" s="547"/>
      <c r="H100" s="578"/>
      <c r="I100" s="110" t="s">
        <v>63</v>
      </c>
    </row>
    <row r="101" spans="1:9" ht="15" customHeight="1">
      <c r="A101" s="9" t="s">
        <v>25</v>
      </c>
      <c r="B101" s="17">
        <v>39472</v>
      </c>
      <c r="C101" s="118" t="s">
        <v>83</v>
      </c>
      <c r="D101" s="13" t="s">
        <v>0</v>
      </c>
      <c r="E101" s="12" t="s">
        <v>65</v>
      </c>
      <c r="F101" s="3">
        <v>0</v>
      </c>
      <c r="G101" s="60">
        <v>0</v>
      </c>
      <c r="H101" s="63">
        <v>0</v>
      </c>
      <c r="I101" s="110" t="s">
        <v>63</v>
      </c>
    </row>
    <row r="102" spans="1:9" ht="15" customHeight="1">
      <c r="A102" s="238" t="s">
        <v>18</v>
      </c>
      <c r="B102" s="239">
        <v>39472</v>
      </c>
      <c r="C102" s="240" t="s">
        <v>83</v>
      </c>
      <c r="D102" s="204" t="s">
        <v>47</v>
      </c>
      <c r="E102" s="205" t="s">
        <v>48</v>
      </c>
      <c r="F102" s="206">
        <v>1</v>
      </c>
      <c r="G102" s="587">
        <f>0/2</f>
        <v>0</v>
      </c>
      <c r="H102" s="589">
        <f>2/2</f>
        <v>1</v>
      </c>
      <c r="I102" s="248" t="s">
        <v>100</v>
      </c>
    </row>
    <row r="103" spans="1:9" ht="15" customHeight="1">
      <c r="A103" s="247" t="s">
        <v>18</v>
      </c>
      <c r="B103" s="239">
        <v>39490</v>
      </c>
      <c r="C103" s="240" t="s">
        <v>27</v>
      </c>
      <c r="D103" s="204" t="s">
        <v>47</v>
      </c>
      <c r="E103" s="205" t="s">
        <v>48</v>
      </c>
      <c r="F103" s="206">
        <v>1</v>
      </c>
      <c r="G103" s="588"/>
      <c r="H103" s="590"/>
      <c r="I103" s="248" t="s">
        <v>101</v>
      </c>
    </row>
    <row r="104" spans="1:9" ht="15" customHeight="1">
      <c r="A104" s="8" t="s">
        <v>36</v>
      </c>
      <c r="B104" s="18">
        <v>39474</v>
      </c>
      <c r="C104" s="118" t="s">
        <v>27</v>
      </c>
      <c r="D104" s="13" t="s">
        <v>0</v>
      </c>
      <c r="E104" s="12" t="s">
        <v>65</v>
      </c>
      <c r="F104" s="3">
        <v>0</v>
      </c>
      <c r="G104" s="546">
        <f>0/5</f>
        <v>0</v>
      </c>
      <c r="H104" s="546">
        <f>0/5</f>
        <v>0</v>
      </c>
      <c r="I104" s="110" t="s">
        <v>63</v>
      </c>
    </row>
    <row r="105" spans="1:9" ht="15" customHeight="1">
      <c r="A105" s="21" t="s">
        <v>36</v>
      </c>
      <c r="B105" s="18">
        <v>39546</v>
      </c>
      <c r="C105" s="118" t="s">
        <v>27</v>
      </c>
      <c r="D105" s="13" t="s">
        <v>0</v>
      </c>
      <c r="E105" s="12" t="s">
        <v>65</v>
      </c>
      <c r="F105" s="3">
        <v>0</v>
      </c>
      <c r="G105" s="549"/>
      <c r="H105" s="549"/>
      <c r="I105" s="110" t="s">
        <v>63</v>
      </c>
    </row>
    <row r="106" spans="1:9" ht="15" customHeight="1">
      <c r="A106" s="55" t="s">
        <v>36</v>
      </c>
      <c r="B106" s="25">
        <v>39658</v>
      </c>
      <c r="C106" s="119" t="s">
        <v>27</v>
      </c>
      <c r="D106" s="13" t="s">
        <v>0</v>
      </c>
      <c r="E106" s="12" t="s">
        <v>65</v>
      </c>
      <c r="F106" s="3">
        <v>0</v>
      </c>
      <c r="G106" s="549"/>
      <c r="H106" s="549"/>
      <c r="I106" s="110" t="s">
        <v>63</v>
      </c>
    </row>
    <row r="107" spans="1:9" ht="15" customHeight="1">
      <c r="A107" s="55" t="s">
        <v>36</v>
      </c>
      <c r="B107" s="67">
        <v>39693</v>
      </c>
      <c r="C107" s="119" t="s">
        <v>27</v>
      </c>
      <c r="D107" s="13" t="s">
        <v>0</v>
      </c>
      <c r="E107" s="12" t="s">
        <v>65</v>
      </c>
      <c r="F107" s="3">
        <v>0</v>
      </c>
      <c r="G107" s="549"/>
      <c r="H107" s="549"/>
      <c r="I107" s="110" t="s">
        <v>63</v>
      </c>
    </row>
    <row r="108" spans="1:9" ht="15" customHeight="1">
      <c r="A108" s="41" t="s">
        <v>36</v>
      </c>
      <c r="B108" s="67">
        <v>39783</v>
      </c>
      <c r="C108" s="119" t="s">
        <v>27</v>
      </c>
      <c r="D108" s="13" t="s">
        <v>0</v>
      </c>
      <c r="E108" s="12" t="s">
        <v>65</v>
      </c>
      <c r="F108" s="3">
        <v>0</v>
      </c>
      <c r="G108" s="549"/>
      <c r="H108" s="549"/>
      <c r="I108" s="110" t="s">
        <v>63</v>
      </c>
    </row>
    <row r="109" spans="1:9" ht="15" customHeight="1">
      <c r="A109" s="16" t="s">
        <v>37</v>
      </c>
      <c r="B109" s="18">
        <v>39475</v>
      </c>
      <c r="C109" s="118" t="s">
        <v>27</v>
      </c>
      <c r="D109" s="13" t="s">
        <v>0</v>
      </c>
      <c r="E109" s="12" t="s">
        <v>65</v>
      </c>
      <c r="F109" s="3">
        <v>0</v>
      </c>
      <c r="G109" s="546">
        <f>0/5</f>
        <v>0</v>
      </c>
      <c r="H109" s="546">
        <f>0/5</f>
        <v>0</v>
      </c>
      <c r="I109" s="110" t="s">
        <v>63</v>
      </c>
    </row>
    <row r="110" spans="1:9" ht="15" customHeight="1">
      <c r="A110" s="16" t="s">
        <v>37</v>
      </c>
      <c r="B110" s="18">
        <v>39517</v>
      </c>
      <c r="C110" s="118" t="s">
        <v>27</v>
      </c>
      <c r="D110" s="13" t="s">
        <v>0</v>
      </c>
      <c r="E110" s="12" t="s">
        <v>65</v>
      </c>
      <c r="F110" s="3">
        <v>0</v>
      </c>
      <c r="G110" s="549"/>
      <c r="H110" s="549"/>
      <c r="I110" s="110" t="s">
        <v>63</v>
      </c>
    </row>
    <row r="111" spans="1:9" ht="15" customHeight="1">
      <c r="A111" s="16" t="s">
        <v>37</v>
      </c>
      <c r="B111" s="18">
        <v>39564</v>
      </c>
      <c r="C111" s="118" t="s">
        <v>27</v>
      </c>
      <c r="D111" s="13" t="s">
        <v>0</v>
      </c>
      <c r="E111" s="12" t="s">
        <v>65</v>
      </c>
      <c r="F111" s="3">
        <v>0</v>
      </c>
      <c r="G111" s="549"/>
      <c r="H111" s="549"/>
      <c r="I111" s="110" t="s">
        <v>63</v>
      </c>
    </row>
    <row r="112" spans="1:9" ht="15" customHeight="1">
      <c r="A112" s="16" t="s">
        <v>37</v>
      </c>
      <c r="B112" s="18">
        <v>39602</v>
      </c>
      <c r="C112" s="118" t="s">
        <v>27</v>
      </c>
      <c r="D112" s="13" t="s">
        <v>0</v>
      </c>
      <c r="E112" s="12" t="s">
        <v>65</v>
      </c>
      <c r="F112" s="3">
        <v>0</v>
      </c>
      <c r="G112" s="549"/>
      <c r="H112" s="549"/>
      <c r="I112" s="110" t="s">
        <v>63</v>
      </c>
    </row>
    <row r="113" spans="1:9" ht="15" customHeight="1">
      <c r="A113" s="48" t="s">
        <v>37</v>
      </c>
      <c r="B113" s="25">
        <v>39659</v>
      </c>
      <c r="C113" s="118" t="s">
        <v>27</v>
      </c>
      <c r="D113" s="13" t="s">
        <v>0</v>
      </c>
      <c r="E113" s="12" t="s">
        <v>65</v>
      </c>
      <c r="F113" s="3">
        <v>0</v>
      </c>
      <c r="G113" s="547"/>
      <c r="H113" s="547"/>
      <c r="I113" s="110" t="s">
        <v>63</v>
      </c>
    </row>
    <row r="114" spans="1:9" ht="15" customHeight="1">
      <c r="A114" s="38" t="s">
        <v>38</v>
      </c>
      <c r="B114" s="17">
        <v>39476</v>
      </c>
      <c r="C114" s="118" t="s">
        <v>27</v>
      </c>
      <c r="D114" s="12" t="s">
        <v>0</v>
      </c>
      <c r="E114" s="12" t="s">
        <v>65</v>
      </c>
      <c r="F114" s="3">
        <v>0</v>
      </c>
      <c r="G114" s="546">
        <f>0/2</f>
        <v>0</v>
      </c>
      <c r="H114" s="546">
        <f>0/2</f>
        <v>0</v>
      </c>
      <c r="I114" s="110" t="s">
        <v>63</v>
      </c>
    </row>
    <row r="115" spans="1:9" ht="15" customHeight="1">
      <c r="A115" s="21" t="s">
        <v>38</v>
      </c>
      <c r="B115" s="17">
        <v>39477</v>
      </c>
      <c r="C115" s="118" t="s">
        <v>27</v>
      </c>
      <c r="D115" s="13" t="s">
        <v>0</v>
      </c>
      <c r="E115" s="12" t="s">
        <v>65</v>
      </c>
      <c r="F115" s="3">
        <v>0</v>
      </c>
      <c r="G115" s="549"/>
      <c r="H115" s="549"/>
      <c r="I115" s="110" t="s">
        <v>63</v>
      </c>
    </row>
    <row r="116" spans="1:9" ht="15" customHeight="1">
      <c r="A116" s="8" t="s">
        <v>179</v>
      </c>
      <c r="B116" s="18">
        <v>39477</v>
      </c>
      <c r="C116" s="118" t="s">
        <v>27</v>
      </c>
      <c r="D116" s="13" t="s">
        <v>0</v>
      </c>
      <c r="E116" s="12" t="s">
        <v>65</v>
      </c>
      <c r="F116" s="3">
        <v>0</v>
      </c>
      <c r="G116" s="546">
        <f>0/6</f>
        <v>0</v>
      </c>
      <c r="H116" s="546">
        <f>0/6</f>
        <v>0</v>
      </c>
      <c r="I116" s="110" t="s">
        <v>63</v>
      </c>
    </row>
    <row r="117" spans="1:9" ht="15" customHeight="1">
      <c r="A117" s="21" t="s">
        <v>179</v>
      </c>
      <c r="B117" s="18">
        <v>39505</v>
      </c>
      <c r="C117" s="118" t="s">
        <v>27</v>
      </c>
      <c r="D117" s="13" t="s">
        <v>0</v>
      </c>
      <c r="E117" s="12" t="s">
        <v>65</v>
      </c>
      <c r="F117" s="5">
        <v>0</v>
      </c>
      <c r="G117" s="549"/>
      <c r="H117" s="549"/>
      <c r="I117" s="110" t="s">
        <v>63</v>
      </c>
    </row>
    <row r="118" spans="1:9" ht="15" customHeight="1">
      <c r="A118" s="55" t="s">
        <v>179</v>
      </c>
      <c r="B118" s="25">
        <v>39643</v>
      </c>
      <c r="C118" s="119" t="s">
        <v>27</v>
      </c>
      <c r="D118" s="50" t="s">
        <v>0</v>
      </c>
      <c r="E118" s="26" t="s">
        <v>65</v>
      </c>
      <c r="F118" s="27">
        <v>0</v>
      </c>
      <c r="G118" s="549"/>
      <c r="H118" s="549"/>
      <c r="I118" s="110" t="s">
        <v>63</v>
      </c>
    </row>
    <row r="119" spans="1:9" ht="15" customHeight="1">
      <c r="A119" s="55" t="s">
        <v>179</v>
      </c>
      <c r="B119" s="25">
        <v>39673</v>
      </c>
      <c r="C119" s="119" t="s">
        <v>27</v>
      </c>
      <c r="D119" s="50" t="s">
        <v>0</v>
      </c>
      <c r="E119" s="26" t="s">
        <v>65</v>
      </c>
      <c r="F119" s="27">
        <v>0</v>
      </c>
      <c r="G119" s="549"/>
      <c r="H119" s="549"/>
      <c r="I119" s="110" t="s">
        <v>63</v>
      </c>
    </row>
    <row r="120" spans="1:9" ht="15" customHeight="1">
      <c r="A120" s="55" t="s">
        <v>179</v>
      </c>
      <c r="B120" s="25">
        <v>39703</v>
      </c>
      <c r="C120" s="119" t="s">
        <v>27</v>
      </c>
      <c r="D120" s="50" t="s">
        <v>0</v>
      </c>
      <c r="E120" s="26" t="s">
        <v>65</v>
      </c>
      <c r="F120" s="27">
        <v>0</v>
      </c>
      <c r="G120" s="549"/>
      <c r="H120" s="549"/>
      <c r="I120" s="110" t="s">
        <v>63</v>
      </c>
    </row>
    <row r="121" spans="1:9" ht="15" customHeight="1">
      <c r="A121" s="41" t="s">
        <v>179</v>
      </c>
      <c r="B121" s="25">
        <v>39732</v>
      </c>
      <c r="C121" s="119" t="s">
        <v>27</v>
      </c>
      <c r="D121" s="50" t="s">
        <v>0</v>
      </c>
      <c r="E121" s="26" t="s">
        <v>65</v>
      </c>
      <c r="F121" s="27">
        <v>0</v>
      </c>
      <c r="G121" s="547"/>
      <c r="H121" s="547"/>
      <c r="I121" s="110" t="s">
        <v>63</v>
      </c>
    </row>
    <row r="122" spans="1:9" ht="15" customHeight="1">
      <c r="A122" s="21" t="s">
        <v>19</v>
      </c>
      <c r="B122" s="17">
        <v>39478</v>
      </c>
      <c r="C122" s="118" t="s">
        <v>83</v>
      </c>
      <c r="D122" s="13" t="s">
        <v>0</v>
      </c>
      <c r="E122" s="12" t="s">
        <v>65</v>
      </c>
      <c r="F122" s="3">
        <v>0</v>
      </c>
      <c r="G122" s="60">
        <v>0</v>
      </c>
      <c r="H122" s="60">
        <v>0</v>
      </c>
      <c r="I122" s="110" t="s">
        <v>63</v>
      </c>
    </row>
    <row r="123" spans="1:9" ht="15" customHeight="1">
      <c r="A123" s="14" t="s">
        <v>4</v>
      </c>
      <c r="B123" s="18">
        <v>39478</v>
      </c>
      <c r="C123" s="126" t="s">
        <v>2</v>
      </c>
      <c r="D123" s="12" t="s">
        <v>0</v>
      </c>
      <c r="E123" s="12" t="s">
        <v>65</v>
      </c>
      <c r="F123" s="3">
        <v>0</v>
      </c>
      <c r="G123" s="546">
        <f>0/2</f>
        <v>0</v>
      </c>
      <c r="H123" s="546">
        <f>0/2</f>
        <v>0</v>
      </c>
      <c r="I123" s="110" t="s">
        <v>63</v>
      </c>
    </row>
    <row r="124" spans="1:9" ht="15" customHeight="1">
      <c r="A124" s="15" t="s">
        <v>4</v>
      </c>
      <c r="B124" s="18">
        <v>39502</v>
      </c>
      <c r="C124" s="126" t="s">
        <v>2</v>
      </c>
      <c r="D124" s="12" t="s">
        <v>0</v>
      </c>
      <c r="E124" s="12" t="s">
        <v>65</v>
      </c>
      <c r="F124" s="3">
        <v>0</v>
      </c>
      <c r="G124" s="549"/>
      <c r="H124" s="549"/>
      <c r="I124" s="110" t="s">
        <v>63</v>
      </c>
    </row>
    <row r="125" spans="1:9" ht="15" customHeight="1">
      <c r="A125" s="241" t="s">
        <v>39</v>
      </c>
      <c r="B125" s="250">
        <v>39480</v>
      </c>
      <c r="C125" s="203" t="s">
        <v>27</v>
      </c>
      <c r="D125" s="196" t="s">
        <v>47</v>
      </c>
      <c r="E125" s="196" t="s">
        <v>50</v>
      </c>
      <c r="F125" s="215">
        <v>1</v>
      </c>
      <c r="G125" s="580">
        <f>1/5</f>
        <v>0.2</v>
      </c>
      <c r="H125" s="546">
        <f>0/5</f>
        <v>0</v>
      </c>
      <c r="I125" s="216" t="s">
        <v>52</v>
      </c>
    </row>
    <row r="126" spans="1:9" ht="15" customHeight="1">
      <c r="A126" s="21" t="s">
        <v>39</v>
      </c>
      <c r="B126" s="17">
        <v>39567</v>
      </c>
      <c r="C126" s="118" t="s">
        <v>27</v>
      </c>
      <c r="D126" s="12" t="s">
        <v>0</v>
      </c>
      <c r="E126" s="12" t="s">
        <v>65</v>
      </c>
      <c r="F126" s="3">
        <v>0</v>
      </c>
      <c r="G126" s="577"/>
      <c r="H126" s="549"/>
      <c r="I126" s="110" t="s">
        <v>63</v>
      </c>
    </row>
    <row r="127" spans="1:9" ht="15" customHeight="1">
      <c r="A127" s="21" t="s">
        <v>39</v>
      </c>
      <c r="B127" s="17">
        <v>39608</v>
      </c>
      <c r="C127" s="118" t="s">
        <v>27</v>
      </c>
      <c r="D127" s="12" t="s">
        <v>0</v>
      </c>
      <c r="E127" s="12" t="s">
        <v>65</v>
      </c>
      <c r="F127" s="3">
        <v>0</v>
      </c>
      <c r="G127" s="577"/>
      <c r="H127" s="549"/>
      <c r="I127" s="110" t="s">
        <v>63</v>
      </c>
    </row>
    <row r="128" spans="1:9" ht="15" customHeight="1">
      <c r="A128" s="21" t="s">
        <v>39</v>
      </c>
      <c r="B128" s="17">
        <v>39653</v>
      </c>
      <c r="C128" s="118" t="s">
        <v>27</v>
      </c>
      <c r="D128" s="12" t="s">
        <v>0</v>
      </c>
      <c r="E128" s="12" t="s">
        <v>65</v>
      </c>
      <c r="F128" s="3">
        <v>0</v>
      </c>
      <c r="G128" s="577"/>
      <c r="H128" s="549"/>
      <c r="I128" s="110" t="s">
        <v>63</v>
      </c>
    </row>
    <row r="129" spans="1:9" ht="15" customHeight="1">
      <c r="A129" s="21" t="s">
        <v>39</v>
      </c>
      <c r="B129" s="17">
        <v>39695</v>
      </c>
      <c r="C129" s="118" t="s">
        <v>27</v>
      </c>
      <c r="D129" s="12" t="s">
        <v>0</v>
      </c>
      <c r="E129" s="12" t="s">
        <v>65</v>
      </c>
      <c r="F129" s="3">
        <v>0</v>
      </c>
      <c r="G129" s="577"/>
      <c r="H129" s="549"/>
      <c r="I129" s="110" t="s">
        <v>63</v>
      </c>
    </row>
    <row r="130" spans="1:9" ht="15" customHeight="1">
      <c r="A130" s="237" t="s">
        <v>40</v>
      </c>
      <c r="B130" s="202">
        <v>39482</v>
      </c>
      <c r="C130" s="203" t="s">
        <v>27</v>
      </c>
      <c r="D130" s="196" t="s">
        <v>47</v>
      </c>
      <c r="E130" s="196" t="s">
        <v>50</v>
      </c>
      <c r="F130" s="215">
        <v>1</v>
      </c>
      <c r="G130" s="580">
        <f>1/8</f>
        <v>0.125</v>
      </c>
      <c r="H130" s="546">
        <f>0/8</f>
        <v>0</v>
      </c>
      <c r="I130" s="256" t="s">
        <v>52</v>
      </c>
    </row>
    <row r="131" spans="1:9" ht="15" customHeight="1">
      <c r="A131" s="16" t="s">
        <v>40</v>
      </c>
      <c r="B131" s="18">
        <v>39522</v>
      </c>
      <c r="C131" s="118" t="s">
        <v>27</v>
      </c>
      <c r="D131" s="13" t="s">
        <v>0</v>
      </c>
      <c r="E131" s="12" t="s">
        <v>65</v>
      </c>
      <c r="F131" s="4">
        <v>0</v>
      </c>
      <c r="G131" s="577"/>
      <c r="H131" s="549"/>
      <c r="I131" s="113" t="s">
        <v>63</v>
      </c>
    </row>
    <row r="132" spans="1:9" ht="15" customHeight="1">
      <c r="A132" s="16" t="s">
        <v>40</v>
      </c>
      <c r="B132" s="18">
        <v>39563</v>
      </c>
      <c r="C132" s="118" t="s">
        <v>27</v>
      </c>
      <c r="D132" s="13" t="s">
        <v>0</v>
      </c>
      <c r="E132" s="12" t="s">
        <v>65</v>
      </c>
      <c r="F132" s="4">
        <v>0</v>
      </c>
      <c r="G132" s="577"/>
      <c r="H132" s="549"/>
      <c r="I132" s="113" t="s">
        <v>63</v>
      </c>
    </row>
    <row r="133" spans="1:9" ht="15" customHeight="1">
      <c r="A133" s="16" t="s">
        <v>40</v>
      </c>
      <c r="B133" s="18">
        <v>39605</v>
      </c>
      <c r="C133" s="118" t="s">
        <v>27</v>
      </c>
      <c r="D133" s="13" t="s">
        <v>0</v>
      </c>
      <c r="E133" s="12" t="s">
        <v>65</v>
      </c>
      <c r="F133" s="4">
        <v>0</v>
      </c>
      <c r="G133" s="577"/>
      <c r="H133" s="549"/>
      <c r="I133" s="113" t="s">
        <v>63</v>
      </c>
    </row>
    <row r="134" spans="1:9" ht="15" customHeight="1">
      <c r="A134" s="16" t="s">
        <v>40</v>
      </c>
      <c r="B134" s="18">
        <v>39605</v>
      </c>
      <c r="C134" s="118" t="s">
        <v>27</v>
      </c>
      <c r="D134" s="13" t="s">
        <v>0</v>
      </c>
      <c r="E134" s="12" t="s">
        <v>65</v>
      </c>
      <c r="F134" s="4">
        <v>0</v>
      </c>
      <c r="G134" s="577"/>
      <c r="H134" s="549"/>
      <c r="I134" s="113" t="s">
        <v>63</v>
      </c>
    </row>
    <row r="135" spans="1:9" ht="15" customHeight="1">
      <c r="A135" s="16" t="s">
        <v>40</v>
      </c>
      <c r="B135" s="18">
        <v>39689</v>
      </c>
      <c r="C135" s="118" t="s">
        <v>27</v>
      </c>
      <c r="D135" s="13" t="s">
        <v>0</v>
      </c>
      <c r="E135" s="12" t="s">
        <v>65</v>
      </c>
      <c r="F135" s="4">
        <v>0</v>
      </c>
      <c r="G135" s="577"/>
      <c r="H135" s="549"/>
      <c r="I135" s="113" t="s">
        <v>63</v>
      </c>
    </row>
    <row r="136" spans="1:9" ht="15" customHeight="1">
      <c r="A136" s="16" t="s">
        <v>40</v>
      </c>
      <c r="B136" s="18">
        <v>39731</v>
      </c>
      <c r="C136" s="118" t="s">
        <v>27</v>
      </c>
      <c r="D136" s="13" t="s">
        <v>0</v>
      </c>
      <c r="E136" s="12" t="s">
        <v>65</v>
      </c>
      <c r="F136" s="4">
        <v>0</v>
      </c>
      <c r="G136" s="577"/>
      <c r="H136" s="549"/>
      <c r="I136" s="113" t="s">
        <v>63</v>
      </c>
    </row>
    <row r="137" spans="1:9" ht="15" customHeight="1">
      <c r="A137" s="103" t="s">
        <v>40</v>
      </c>
      <c r="B137" s="68">
        <v>39773</v>
      </c>
      <c r="C137" s="120" t="s">
        <v>27</v>
      </c>
      <c r="D137" s="13" t="s">
        <v>0</v>
      </c>
      <c r="E137" s="12" t="s">
        <v>65</v>
      </c>
      <c r="F137" s="4">
        <v>0</v>
      </c>
      <c r="G137" s="578"/>
      <c r="H137" s="547"/>
      <c r="I137" s="113" t="s">
        <v>63</v>
      </c>
    </row>
    <row r="138" spans="1:9" ht="15" customHeight="1">
      <c r="A138" s="21" t="s">
        <v>5</v>
      </c>
      <c r="B138" s="17">
        <v>39483</v>
      </c>
      <c r="C138" s="126" t="s">
        <v>2</v>
      </c>
      <c r="D138" s="12" t="s">
        <v>0</v>
      </c>
      <c r="E138" s="12" t="s">
        <v>65</v>
      </c>
      <c r="F138" s="3">
        <v>0</v>
      </c>
      <c r="G138" s="258">
        <f>0/1</f>
        <v>0</v>
      </c>
      <c r="H138" s="258">
        <f>0/1</f>
        <v>0</v>
      </c>
      <c r="I138" s="110" t="s">
        <v>63</v>
      </c>
    </row>
    <row r="139" spans="1:9" ht="15" customHeight="1">
      <c r="A139" s="8" t="s">
        <v>41</v>
      </c>
      <c r="B139" s="18">
        <v>39487</v>
      </c>
      <c r="C139" s="118" t="s">
        <v>27</v>
      </c>
      <c r="D139" s="13" t="s">
        <v>0</v>
      </c>
      <c r="E139" s="12" t="s">
        <v>65</v>
      </c>
      <c r="F139" s="4">
        <v>0</v>
      </c>
      <c r="G139" s="546">
        <f>0/8</f>
        <v>0</v>
      </c>
      <c r="H139" s="546">
        <f>0/8</f>
        <v>0</v>
      </c>
      <c r="I139" s="113" t="s">
        <v>63</v>
      </c>
    </row>
    <row r="140" spans="1:9" ht="15" customHeight="1">
      <c r="A140" s="21" t="s">
        <v>41</v>
      </c>
      <c r="B140" s="18">
        <v>39528</v>
      </c>
      <c r="C140" s="118" t="s">
        <v>27</v>
      </c>
      <c r="D140" s="13" t="s">
        <v>0</v>
      </c>
      <c r="E140" s="12" t="s">
        <v>65</v>
      </c>
      <c r="F140" s="4">
        <v>0</v>
      </c>
      <c r="G140" s="549"/>
      <c r="H140" s="549"/>
      <c r="I140" s="113" t="s">
        <v>63</v>
      </c>
    </row>
    <row r="141" spans="1:9" ht="15" customHeight="1">
      <c r="A141" s="21" t="s">
        <v>41</v>
      </c>
      <c r="B141" s="18">
        <v>39570</v>
      </c>
      <c r="C141" s="118" t="s">
        <v>27</v>
      </c>
      <c r="D141" s="13" t="s">
        <v>0</v>
      </c>
      <c r="E141" s="12" t="s">
        <v>65</v>
      </c>
      <c r="F141" s="4">
        <v>0</v>
      </c>
      <c r="G141" s="549"/>
      <c r="H141" s="549"/>
      <c r="I141" s="113" t="s">
        <v>63</v>
      </c>
    </row>
    <row r="142" spans="1:9" ht="15" customHeight="1">
      <c r="A142" s="21" t="s">
        <v>41</v>
      </c>
      <c r="B142" s="18">
        <v>39612</v>
      </c>
      <c r="C142" s="118" t="s">
        <v>27</v>
      </c>
      <c r="D142" s="13" t="s">
        <v>0</v>
      </c>
      <c r="E142" s="12" t="s">
        <v>65</v>
      </c>
      <c r="F142" s="4">
        <v>0</v>
      </c>
      <c r="G142" s="549"/>
      <c r="H142" s="549"/>
      <c r="I142" s="113" t="s">
        <v>63</v>
      </c>
    </row>
    <row r="143" spans="1:9" ht="15" customHeight="1">
      <c r="A143" s="55" t="s">
        <v>41</v>
      </c>
      <c r="B143" s="18">
        <v>39654</v>
      </c>
      <c r="C143" s="118" t="s">
        <v>27</v>
      </c>
      <c r="D143" s="13" t="s">
        <v>0</v>
      </c>
      <c r="E143" s="12" t="s">
        <v>65</v>
      </c>
      <c r="F143" s="4">
        <v>0</v>
      </c>
      <c r="G143" s="549"/>
      <c r="H143" s="549"/>
      <c r="I143" s="113" t="s">
        <v>63</v>
      </c>
    </row>
    <row r="144" spans="1:9" ht="15" customHeight="1">
      <c r="A144" s="55" t="s">
        <v>41</v>
      </c>
      <c r="B144" s="18">
        <v>39696</v>
      </c>
      <c r="C144" s="118" t="s">
        <v>27</v>
      </c>
      <c r="D144" s="13" t="s">
        <v>0</v>
      </c>
      <c r="E144" s="12" t="s">
        <v>65</v>
      </c>
      <c r="F144" s="4">
        <v>0</v>
      </c>
      <c r="G144" s="549"/>
      <c r="H144" s="549"/>
      <c r="I144" s="113" t="s">
        <v>63</v>
      </c>
    </row>
    <row r="145" spans="1:9" ht="15" customHeight="1">
      <c r="A145" s="55" t="s">
        <v>41</v>
      </c>
      <c r="B145" s="18">
        <v>39738</v>
      </c>
      <c r="C145" s="118" t="s">
        <v>27</v>
      </c>
      <c r="D145" s="13" t="s">
        <v>0</v>
      </c>
      <c r="E145" s="12" t="s">
        <v>65</v>
      </c>
      <c r="F145" s="4">
        <v>0</v>
      </c>
      <c r="G145" s="549"/>
      <c r="H145" s="549"/>
      <c r="I145" s="113" t="s">
        <v>63</v>
      </c>
    </row>
    <row r="146" spans="1:9" ht="15" customHeight="1">
      <c r="A146" s="41" t="s">
        <v>41</v>
      </c>
      <c r="B146" s="25">
        <v>39780</v>
      </c>
      <c r="C146" s="119" t="s">
        <v>27</v>
      </c>
      <c r="D146" s="13" t="s">
        <v>0</v>
      </c>
      <c r="E146" s="12" t="s">
        <v>65</v>
      </c>
      <c r="F146" s="4">
        <v>0</v>
      </c>
      <c r="G146" s="549"/>
      <c r="H146" s="549"/>
      <c r="I146" s="113" t="s">
        <v>63</v>
      </c>
    </row>
    <row r="147" spans="1:9" ht="15" customHeight="1">
      <c r="A147" s="21" t="s">
        <v>42</v>
      </c>
      <c r="B147" s="18">
        <v>39487</v>
      </c>
      <c r="C147" s="118" t="s">
        <v>27</v>
      </c>
      <c r="D147" s="13" t="s">
        <v>0</v>
      </c>
      <c r="E147" s="12" t="s">
        <v>65</v>
      </c>
      <c r="F147" s="3">
        <v>0</v>
      </c>
      <c r="G147" s="546">
        <f>0/4</f>
        <v>0</v>
      </c>
      <c r="H147" s="546">
        <f>0/4</f>
        <v>0</v>
      </c>
      <c r="I147" s="110" t="s">
        <v>63</v>
      </c>
    </row>
    <row r="148" spans="1:9" ht="15" customHeight="1">
      <c r="A148" s="21" t="s">
        <v>42</v>
      </c>
      <c r="B148" s="18">
        <v>39530</v>
      </c>
      <c r="C148" s="118" t="s">
        <v>27</v>
      </c>
      <c r="D148" s="13" t="s">
        <v>0</v>
      </c>
      <c r="E148" s="12" t="s">
        <v>65</v>
      </c>
      <c r="F148" s="3">
        <v>0</v>
      </c>
      <c r="G148" s="549"/>
      <c r="H148" s="549"/>
      <c r="I148" s="110" t="s">
        <v>63</v>
      </c>
    </row>
    <row r="149" spans="1:9" ht="15" customHeight="1">
      <c r="A149" s="21" t="s">
        <v>42</v>
      </c>
      <c r="B149" s="18">
        <v>39616</v>
      </c>
      <c r="C149" s="118" t="s">
        <v>27</v>
      </c>
      <c r="D149" s="13" t="s">
        <v>0</v>
      </c>
      <c r="E149" s="12" t="s">
        <v>65</v>
      </c>
      <c r="F149" s="3">
        <v>0</v>
      </c>
      <c r="G149" s="549"/>
      <c r="H149" s="549"/>
      <c r="I149" s="110" t="s">
        <v>63</v>
      </c>
    </row>
    <row r="150" spans="1:9" ht="15" customHeight="1">
      <c r="A150" s="21" t="s">
        <v>42</v>
      </c>
      <c r="B150" s="18">
        <v>39659</v>
      </c>
      <c r="C150" s="118" t="s">
        <v>27</v>
      </c>
      <c r="D150" s="13" t="s">
        <v>0</v>
      </c>
      <c r="E150" s="12" t="s">
        <v>65</v>
      </c>
      <c r="F150" s="3">
        <v>0</v>
      </c>
      <c r="G150" s="549"/>
      <c r="H150" s="549"/>
      <c r="I150" s="110" t="s">
        <v>63</v>
      </c>
    </row>
    <row r="151" spans="1:9" ht="15" customHeight="1">
      <c r="A151" s="8" t="s">
        <v>6</v>
      </c>
      <c r="B151" s="18">
        <v>39488</v>
      </c>
      <c r="C151" s="126" t="s">
        <v>2</v>
      </c>
      <c r="D151" s="12" t="s">
        <v>0</v>
      </c>
      <c r="E151" s="12" t="s">
        <v>65</v>
      </c>
      <c r="F151" s="4">
        <v>0</v>
      </c>
      <c r="G151" s="546">
        <f>0/3</f>
        <v>0</v>
      </c>
      <c r="H151" s="546">
        <f>0/3</f>
        <v>0</v>
      </c>
      <c r="I151" s="110" t="s">
        <v>63</v>
      </c>
    </row>
    <row r="152" spans="1:9" ht="15" customHeight="1">
      <c r="A152" s="55" t="s">
        <v>6</v>
      </c>
      <c r="B152" s="25">
        <v>39619</v>
      </c>
      <c r="C152" s="124" t="s">
        <v>2</v>
      </c>
      <c r="D152" s="12" t="s">
        <v>0</v>
      </c>
      <c r="E152" s="12" t="s">
        <v>65</v>
      </c>
      <c r="F152" s="4">
        <v>0</v>
      </c>
      <c r="G152" s="549"/>
      <c r="H152" s="549"/>
      <c r="I152" s="110" t="s">
        <v>63</v>
      </c>
    </row>
    <row r="153" spans="1:9" ht="15" customHeight="1">
      <c r="A153" s="41" t="s">
        <v>6</v>
      </c>
      <c r="B153" s="25">
        <v>39777</v>
      </c>
      <c r="C153" s="124" t="s">
        <v>2</v>
      </c>
      <c r="D153" s="12" t="s">
        <v>0</v>
      </c>
      <c r="E153" s="12" t="s">
        <v>65</v>
      </c>
      <c r="F153" s="4">
        <v>0</v>
      </c>
      <c r="G153" s="547">
        <v>0</v>
      </c>
      <c r="H153" s="547">
        <v>0</v>
      </c>
      <c r="I153" s="110" t="s">
        <v>63</v>
      </c>
    </row>
    <row r="154" spans="1:9" ht="15" customHeight="1">
      <c r="A154" s="39" t="s">
        <v>7</v>
      </c>
      <c r="B154" s="17">
        <v>39488</v>
      </c>
      <c r="C154" s="126" t="s">
        <v>2</v>
      </c>
      <c r="D154" s="12" t="s">
        <v>0</v>
      </c>
      <c r="E154" s="12" t="s">
        <v>65</v>
      </c>
      <c r="F154" s="3">
        <v>0</v>
      </c>
      <c r="G154" s="60">
        <v>0</v>
      </c>
      <c r="H154" s="60">
        <v>0</v>
      </c>
      <c r="I154" s="110" t="s">
        <v>63</v>
      </c>
    </row>
    <row r="155" spans="1:9" ht="15" customHeight="1">
      <c r="A155" s="8" t="s">
        <v>43</v>
      </c>
      <c r="B155" s="18">
        <v>39489</v>
      </c>
      <c r="C155" s="118" t="s">
        <v>27</v>
      </c>
      <c r="D155" s="13" t="s">
        <v>0</v>
      </c>
      <c r="E155" s="12" t="s">
        <v>65</v>
      </c>
      <c r="F155" s="3">
        <v>0</v>
      </c>
      <c r="G155" s="546">
        <f>0/5</f>
        <v>0</v>
      </c>
      <c r="H155" s="580">
        <f>1/5</f>
        <v>0.2</v>
      </c>
      <c r="I155" s="110" t="s">
        <v>63</v>
      </c>
    </row>
    <row r="156" spans="1:9" ht="15" customHeight="1">
      <c r="A156" s="21" t="s">
        <v>43</v>
      </c>
      <c r="B156" s="18">
        <v>39559</v>
      </c>
      <c r="C156" s="118" t="s">
        <v>27</v>
      </c>
      <c r="D156" s="13" t="s">
        <v>0</v>
      </c>
      <c r="E156" s="12" t="s">
        <v>65</v>
      </c>
      <c r="F156" s="3">
        <v>0</v>
      </c>
      <c r="G156" s="549"/>
      <c r="H156" s="577"/>
      <c r="I156" s="110" t="s">
        <v>63</v>
      </c>
    </row>
    <row r="157" spans="1:9" ht="15" customHeight="1">
      <c r="A157" s="21" t="s">
        <v>43</v>
      </c>
      <c r="B157" s="18">
        <v>39594</v>
      </c>
      <c r="C157" s="118" t="s">
        <v>27</v>
      </c>
      <c r="D157" s="13" t="s">
        <v>0</v>
      </c>
      <c r="E157" s="12" t="s">
        <v>65</v>
      </c>
      <c r="F157" s="3">
        <v>0</v>
      </c>
      <c r="G157" s="549"/>
      <c r="H157" s="577"/>
      <c r="I157" s="110" t="s">
        <v>63</v>
      </c>
    </row>
    <row r="158" spans="1:9" ht="15" customHeight="1">
      <c r="A158" s="251" t="s">
        <v>43</v>
      </c>
      <c r="B158" s="202">
        <v>39614</v>
      </c>
      <c r="C158" s="203" t="s">
        <v>27</v>
      </c>
      <c r="D158" s="198" t="s">
        <v>47</v>
      </c>
      <c r="E158" s="196" t="s">
        <v>48</v>
      </c>
      <c r="F158" s="215">
        <v>1</v>
      </c>
      <c r="G158" s="549"/>
      <c r="H158" s="577"/>
      <c r="I158" s="197" t="s">
        <v>81</v>
      </c>
    </row>
    <row r="159" spans="1:9" ht="15" customHeight="1">
      <c r="A159" s="9" t="s">
        <v>43</v>
      </c>
      <c r="B159" s="18">
        <v>39631</v>
      </c>
      <c r="C159" s="118" t="s">
        <v>27</v>
      </c>
      <c r="D159" s="13" t="s">
        <v>0</v>
      </c>
      <c r="E159" s="12" t="s">
        <v>65</v>
      </c>
      <c r="F159" s="3">
        <v>0</v>
      </c>
      <c r="G159" s="547"/>
      <c r="H159" s="578"/>
      <c r="I159" s="110" t="s">
        <v>63</v>
      </c>
    </row>
    <row r="160" spans="1:9" ht="15" customHeight="1">
      <c r="A160" s="21" t="s">
        <v>20</v>
      </c>
      <c r="B160" s="17">
        <v>39490</v>
      </c>
      <c r="C160" s="118" t="s">
        <v>83</v>
      </c>
      <c r="D160" s="13" t="s">
        <v>0</v>
      </c>
      <c r="E160" s="12" t="s">
        <v>65</v>
      </c>
      <c r="F160" s="3">
        <v>0</v>
      </c>
      <c r="G160" s="57">
        <v>0</v>
      </c>
      <c r="H160" s="64">
        <v>0</v>
      </c>
      <c r="I160" s="110" t="s">
        <v>63</v>
      </c>
    </row>
    <row r="161" spans="1:9" ht="15" customHeight="1">
      <c r="A161" s="8" t="s">
        <v>21</v>
      </c>
      <c r="B161" s="18">
        <v>39490</v>
      </c>
      <c r="C161" s="118" t="s">
        <v>83</v>
      </c>
      <c r="D161" s="13" t="s">
        <v>0</v>
      </c>
      <c r="E161" s="12" t="s">
        <v>65</v>
      </c>
      <c r="F161" s="4">
        <v>0</v>
      </c>
      <c r="G161" s="558">
        <f>0/3</f>
        <v>0</v>
      </c>
      <c r="H161" s="580">
        <f>1/3</f>
        <v>0.3333333333333333</v>
      </c>
      <c r="I161" s="110" t="s">
        <v>63</v>
      </c>
    </row>
    <row r="162" spans="1:9" ht="15" customHeight="1">
      <c r="A162" s="251" t="s">
        <v>21</v>
      </c>
      <c r="B162" s="202">
        <v>39607</v>
      </c>
      <c r="C162" s="203" t="s">
        <v>83</v>
      </c>
      <c r="D162" s="198" t="s">
        <v>47</v>
      </c>
      <c r="E162" s="196" t="s">
        <v>48</v>
      </c>
      <c r="F162" s="215">
        <v>1</v>
      </c>
      <c r="G162" s="586"/>
      <c r="H162" s="577"/>
      <c r="I162" s="197" t="s">
        <v>78</v>
      </c>
    </row>
    <row r="163" spans="1:36" ht="15" customHeight="1">
      <c r="A163" s="9" t="s">
        <v>21</v>
      </c>
      <c r="B163" s="18">
        <v>39733</v>
      </c>
      <c r="C163" s="118" t="s">
        <v>83</v>
      </c>
      <c r="D163" s="13" t="s">
        <v>0</v>
      </c>
      <c r="E163" s="12" t="s">
        <v>65</v>
      </c>
      <c r="F163" s="4">
        <v>0</v>
      </c>
      <c r="G163" s="575"/>
      <c r="H163" s="577"/>
      <c r="I163" s="110" t="s">
        <v>63</v>
      </c>
      <c r="AJ163" s="43"/>
    </row>
    <row r="164" spans="1:9" ht="15" customHeight="1">
      <c r="A164" s="8" t="s">
        <v>8</v>
      </c>
      <c r="B164" s="17">
        <v>39491</v>
      </c>
      <c r="C164" s="126" t="s">
        <v>2</v>
      </c>
      <c r="D164" s="12" t="s">
        <v>0</v>
      </c>
      <c r="E164" s="12" t="s">
        <v>65</v>
      </c>
      <c r="F164" s="3">
        <v>0</v>
      </c>
      <c r="G164" s="558">
        <f>0/2</f>
        <v>0</v>
      </c>
      <c r="H164" s="558">
        <f>0/2</f>
        <v>0</v>
      </c>
      <c r="I164" s="110" t="s">
        <v>63</v>
      </c>
    </row>
    <row r="165" spans="1:256" s="43" customFormat="1" ht="15" customHeight="1">
      <c r="A165" s="41" t="s">
        <v>8</v>
      </c>
      <c r="B165" s="25">
        <v>39688</v>
      </c>
      <c r="C165" s="124" t="s">
        <v>2</v>
      </c>
      <c r="D165" s="12" t="s">
        <v>0</v>
      </c>
      <c r="E165" s="12" t="s">
        <v>65</v>
      </c>
      <c r="F165" s="3">
        <v>0</v>
      </c>
      <c r="G165" s="575"/>
      <c r="H165" s="575"/>
      <c r="I165" s="110" t="s">
        <v>63</v>
      </c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9" ht="15" customHeight="1">
      <c r="A166" s="39" t="s">
        <v>9</v>
      </c>
      <c r="B166" s="17">
        <v>39494</v>
      </c>
      <c r="C166" s="126" t="s">
        <v>2</v>
      </c>
      <c r="D166" s="12" t="s">
        <v>0</v>
      </c>
      <c r="E166" s="12" t="s">
        <v>65</v>
      </c>
      <c r="F166" s="3">
        <v>0</v>
      </c>
      <c r="G166" s="58">
        <v>0</v>
      </c>
      <c r="H166" s="58">
        <v>0</v>
      </c>
      <c r="I166" s="110" t="s">
        <v>63</v>
      </c>
    </row>
    <row r="167" spans="1:9" ht="15" customHeight="1">
      <c r="A167" s="14" t="s">
        <v>10</v>
      </c>
      <c r="B167" s="18">
        <v>39496</v>
      </c>
      <c r="C167" s="126" t="s">
        <v>2</v>
      </c>
      <c r="D167" s="12" t="s">
        <v>0</v>
      </c>
      <c r="E167" s="12" t="s">
        <v>65</v>
      </c>
      <c r="F167" s="3">
        <v>0</v>
      </c>
      <c r="G167" s="546">
        <f>0/2</f>
        <v>0</v>
      </c>
      <c r="H167" s="546">
        <f>0/2</f>
        <v>0</v>
      </c>
      <c r="I167" s="110" t="s">
        <v>63</v>
      </c>
    </row>
    <row r="168" spans="1:9" ht="15" customHeight="1">
      <c r="A168" s="15" t="s">
        <v>10</v>
      </c>
      <c r="B168" s="18">
        <v>39499</v>
      </c>
      <c r="C168" s="126" t="s">
        <v>2</v>
      </c>
      <c r="D168" s="12" t="s">
        <v>0</v>
      </c>
      <c r="E168" s="12" t="s">
        <v>65</v>
      </c>
      <c r="F168" s="3">
        <v>0</v>
      </c>
      <c r="G168" s="549"/>
      <c r="H168" s="549"/>
      <c r="I168" s="110" t="s">
        <v>63</v>
      </c>
    </row>
    <row r="169" spans="1:9" ht="15" customHeight="1">
      <c r="A169" s="9" t="s">
        <v>22</v>
      </c>
      <c r="B169" s="17">
        <v>39500</v>
      </c>
      <c r="C169" s="118" t="s">
        <v>83</v>
      </c>
      <c r="D169" s="13" t="s">
        <v>0</v>
      </c>
      <c r="E169" s="12" t="s">
        <v>65</v>
      </c>
      <c r="F169" s="3">
        <v>0</v>
      </c>
      <c r="G169" s="58">
        <v>0</v>
      </c>
      <c r="H169" s="58">
        <v>0</v>
      </c>
      <c r="I169" s="110" t="s">
        <v>63</v>
      </c>
    </row>
    <row r="170" spans="1:9" ht="15" customHeight="1">
      <c r="A170" s="8" t="s">
        <v>44</v>
      </c>
      <c r="B170" s="17">
        <v>39500</v>
      </c>
      <c r="C170" s="118" t="s">
        <v>27</v>
      </c>
      <c r="D170" s="13" t="s">
        <v>0</v>
      </c>
      <c r="E170" s="12" t="s">
        <v>65</v>
      </c>
      <c r="F170" s="3">
        <v>0</v>
      </c>
      <c r="G170" s="57">
        <v>0</v>
      </c>
      <c r="H170" s="58">
        <v>0</v>
      </c>
      <c r="I170" s="110" t="s">
        <v>63</v>
      </c>
    </row>
    <row r="171" spans="1:9" ht="15" customHeight="1">
      <c r="A171" s="8" t="s">
        <v>45</v>
      </c>
      <c r="B171" s="18">
        <v>39502</v>
      </c>
      <c r="C171" s="118" t="s">
        <v>27</v>
      </c>
      <c r="D171" s="13" t="s">
        <v>0</v>
      </c>
      <c r="E171" s="12" t="s">
        <v>65</v>
      </c>
      <c r="F171" s="4">
        <v>0</v>
      </c>
      <c r="G171" s="546">
        <f>0/3</f>
        <v>0</v>
      </c>
      <c r="H171" s="546">
        <f>0/3</f>
        <v>0</v>
      </c>
      <c r="I171" s="110" t="s">
        <v>63</v>
      </c>
    </row>
    <row r="172" spans="1:9" ht="15" customHeight="1">
      <c r="A172" s="21" t="s">
        <v>45</v>
      </c>
      <c r="B172" s="18">
        <v>39573</v>
      </c>
      <c r="C172" s="118" t="s">
        <v>27</v>
      </c>
      <c r="D172" s="13" t="s">
        <v>0</v>
      </c>
      <c r="E172" s="12" t="s">
        <v>65</v>
      </c>
      <c r="F172" s="4">
        <v>0</v>
      </c>
      <c r="G172" s="549"/>
      <c r="H172" s="549"/>
      <c r="I172" s="110" t="s">
        <v>63</v>
      </c>
    </row>
    <row r="173" spans="1:9" ht="15" customHeight="1">
      <c r="A173" s="41" t="s">
        <v>45</v>
      </c>
      <c r="B173" s="25">
        <v>39720</v>
      </c>
      <c r="C173" s="118" t="s">
        <v>27</v>
      </c>
      <c r="D173" s="13" t="s">
        <v>0</v>
      </c>
      <c r="E173" s="12" t="s">
        <v>65</v>
      </c>
      <c r="F173" s="4">
        <v>0</v>
      </c>
      <c r="G173" s="547"/>
      <c r="H173" s="547">
        <v>0</v>
      </c>
      <c r="I173" s="110" t="s">
        <v>63</v>
      </c>
    </row>
    <row r="174" spans="1:9" ht="15" customHeight="1">
      <c r="A174" s="16" t="s">
        <v>46</v>
      </c>
      <c r="B174" s="17">
        <v>39504</v>
      </c>
      <c r="C174" s="118" t="s">
        <v>27</v>
      </c>
      <c r="D174" s="13" t="s">
        <v>0</v>
      </c>
      <c r="E174" s="12" t="s">
        <v>65</v>
      </c>
      <c r="F174" s="3">
        <v>0</v>
      </c>
      <c r="G174" s="549">
        <f>0/2</f>
        <v>0</v>
      </c>
      <c r="H174" s="580">
        <f>1/2</f>
        <v>0.5</v>
      </c>
      <c r="I174" s="110" t="s">
        <v>63</v>
      </c>
    </row>
    <row r="175" spans="1:9" ht="15" customHeight="1">
      <c r="A175" s="252" t="s">
        <v>46</v>
      </c>
      <c r="B175" s="250">
        <v>39594</v>
      </c>
      <c r="C175" s="203" t="s">
        <v>27</v>
      </c>
      <c r="D175" s="198" t="s">
        <v>47</v>
      </c>
      <c r="E175" s="196" t="s">
        <v>48</v>
      </c>
      <c r="F175" s="201">
        <v>1</v>
      </c>
      <c r="G175" s="547"/>
      <c r="H175" s="578"/>
      <c r="I175" s="197" t="s">
        <v>71</v>
      </c>
    </row>
    <row r="176" spans="1:9" ht="15" customHeight="1">
      <c r="A176" s="10" t="s">
        <v>23</v>
      </c>
      <c r="B176" s="17">
        <v>39506</v>
      </c>
      <c r="C176" s="118" t="s">
        <v>83</v>
      </c>
      <c r="D176" s="13" t="s">
        <v>0</v>
      </c>
      <c r="E176" s="12" t="s">
        <v>65</v>
      </c>
      <c r="F176" s="3">
        <v>0</v>
      </c>
      <c r="G176" s="56">
        <f>0/2</f>
        <v>0</v>
      </c>
      <c r="H176" s="56">
        <f>0/2</f>
        <v>0</v>
      </c>
      <c r="I176" s="110" t="s">
        <v>63</v>
      </c>
    </row>
    <row r="177" spans="1:9" ht="15" customHeight="1">
      <c r="A177" s="7" t="s">
        <v>11</v>
      </c>
      <c r="B177" s="17">
        <v>39508</v>
      </c>
      <c r="C177" s="126" t="s">
        <v>2</v>
      </c>
      <c r="D177" s="12" t="s">
        <v>0</v>
      </c>
      <c r="E177" s="12" t="s">
        <v>65</v>
      </c>
      <c r="F177" s="3">
        <v>0</v>
      </c>
      <c r="G177" s="58">
        <v>0</v>
      </c>
      <c r="H177" s="59">
        <v>0</v>
      </c>
      <c r="I177" s="110" t="s">
        <v>63</v>
      </c>
    </row>
    <row r="178" spans="1:9" ht="15" customHeight="1">
      <c r="A178" s="10" t="s">
        <v>26</v>
      </c>
      <c r="B178" s="17">
        <v>39508</v>
      </c>
      <c r="C178" s="118" t="s">
        <v>83</v>
      </c>
      <c r="D178" s="13" t="s">
        <v>0</v>
      </c>
      <c r="E178" s="12" t="s">
        <v>65</v>
      </c>
      <c r="F178" s="3">
        <v>0</v>
      </c>
      <c r="G178" s="58">
        <v>0</v>
      </c>
      <c r="H178" s="60">
        <v>0</v>
      </c>
      <c r="I178" s="110" t="s">
        <v>63</v>
      </c>
    </row>
    <row r="179" spans="1:9" ht="15" customHeight="1">
      <c r="A179" s="7" t="s">
        <v>12</v>
      </c>
      <c r="B179" s="17">
        <v>39509</v>
      </c>
      <c r="C179" s="126" t="s">
        <v>2</v>
      </c>
      <c r="D179" s="12" t="s">
        <v>0</v>
      </c>
      <c r="E179" s="12" t="s">
        <v>65</v>
      </c>
      <c r="F179" s="3">
        <v>0</v>
      </c>
      <c r="G179" s="58">
        <v>0</v>
      </c>
      <c r="H179" s="58">
        <v>0</v>
      </c>
      <c r="I179" s="110" t="s">
        <v>63</v>
      </c>
    </row>
    <row r="180" spans="1:9" ht="15" customHeight="1">
      <c r="A180" s="10" t="s">
        <v>13</v>
      </c>
      <c r="B180" s="17">
        <v>39519</v>
      </c>
      <c r="C180" s="126" t="s">
        <v>2</v>
      </c>
      <c r="D180" s="12" t="s">
        <v>0</v>
      </c>
      <c r="E180" s="12" t="s">
        <v>65</v>
      </c>
      <c r="F180" s="3">
        <v>0</v>
      </c>
      <c r="G180" s="58">
        <v>0</v>
      </c>
      <c r="H180" s="58">
        <v>0</v>
      </c>
      <c r="I180" s="110" t="s">
        <v>63</v>
      </c>
    </row>
    <row r="181" spans="1:9" ht="15" customHeight="1">
      <c r="A181" s="10" t="s">
        <v>24</v>
      </c>
      <c r="B181" s="17">
        <v>39520</v>
      </c>
      <c r="C181" s="118" t="s">
        <v>83</v>
      </c>
      <c r="D181" s="13" t="s">
        <v>0</v>
      </c>
      <c r="E181" s="12" t="s">
        <v>65</v>
      </c>
      <c r="F181" s="3">
        <v>0</v>
      </c>
      <c r="G181" s="58">
        <v>0</v>
      </c>
      <c r="H181" s="60">
        <v>0</v>
      </c>
      <c r="I181" s="110" t="s">
        <v>63</v>
      </c>
    </row>
    <row r="182" spans="1:9" ht="15" customHeight="1">
      <c r="A182" s="10" t="s">
        <v>57</v>
      </c>
      <c r="B182" s="17">
        <v>39528</v>
      </c>
      <c r="C182" s="118" t="s">
        <v>83</v>
      </c>
      <c r="D182" s="13" t="s">
        <v>0</v>
      </c>
      <c r="E182" s="12" t="s">
        <v>65</v>
      </c>
      <c r="F182" s="3">
        <v>0</v>
      </c>
      <c r="G182" s="58">
        <v>0</v>
      </c>
      <c r="H182" s="60">
        <v>0</v>
      </c>
      <c r="I182" s="110" t="s">
        <v>63</v>
      </c>
    </row>
    <row r="183" spans="1:9" ht="15" customHeight="1">
      <c r="A183" s="8" t="s">
        <v>58</v>
      </c>
      <c r="B183" s="17">
        <v>39529</v>
      </c>
      <c r="C183" s="126" t="s">
        <v>2</v>
      </c>
      <c r="D183" s="13" t="s">
        <v>0</v>
      </c>
      <c r="E183" s="12" t="s">
        <v>65</v>
      </c>
      <c r="F183" s="3">
        <v>0</v>
      </c>
      <c r="G183" s="56">
        <f>0/2</f>
        <v>0</v>
      </c>
      <c r="H183" s="56">
        <f>0/2</f>
        <v>0</v>
      </c>
      <c r="I183" s="110" t="s">
        <v>63</v>
      </c>
    </row>
    <row r="184" spans="1:9" ht="15" customHeight="1">
      <c r="A184" s="53" t="s">
        <v>56</v>
      </c>
      <c r="B184" s="18">
        <v>39540</v>
      </c>
      <c r="C184" s="126" t="s">
        <v>2</v>
      </c>
      <c r="D184" s="13" t="s">
        <v>0</v>
      </c>
      <c r="E184" s="12" t="s">
        <v>65</v>
      </c>
      <c r="F184" s="3">
        <v>0</v>
      </c>
      <c r="G184" s="546">
        <f>0/2</f>
        <v>0</v>
      </c>
      <c r="H184" s="546">
        <f>0/2</f>
        <v>0</v>
      </c>
      <c r="I184" s="110" t="s">
        <v>63</v>
      </c>
    </row>
    <row r="185" spans="1:9" ht="15" customHeight="1">
      <c r="A185" s="54" t="s">
        <v>56</v>
      </c>
      <c r="B185" s="68">
        <v>39797</v>
      </c>
      <c r="C185" s="125" t="s">
        <v>2</v>
      </c>
      <c r="D185" s="13" t="s">
        <v>0</v>
      </c>
      <c r="E185" s="12" t="s">
        <v>65</v>
      </c>
      <c r="F185" s="3">
        <v>0</v>
      </c>
      <c r="G185" s="549"/>
      <c r="H185" s="549"/>
      <c r="I185" s="110" t="s">
        <v>63</v>
      </c>
    </row>
    <row r="186" spans="1:9" ht="15" customHeight="1">
      <c r="A186" s="54" t="s">
        <v>55</v>
      </c>
      <c r="B186" s="17">
        <v>39540</v>
      </c>
      <c r="C186" s="126" t="s">
        <v>2</v>
      </c>
      <c r="D186" s="13" t="s">
        <v>0</v>
      </c>
      <c r="E186" s="12" t="s">
        <v>65</v>
      </c>
      <c r="F186" s="3">
        <v>0</v>
      </c>
      <c r="G186" s="59">
        <v>0</v>
      </c>
      <c r="H186" s="58">
        <v>0</v>
      </c>
      <c r="I186" s="110" t="s">
        <v>63</v>
      </c>
    </row>
    <row r="187" spans="1:9" ht="15" customHeight="1">
      <c r="A187" s="53" t="s">
        <v>60</v>
      </c>
      <c r="B187" s="17">
        <v>39542</v>
      </c>
      <c r="C187" s="118" t="s">
        <v>83</v>
      </c>
      <c r="D187" s="13" t="s">
        <v>0</v>
      </c>
      <c r="E187" s="12" t="s">
        <v>65</v>
      </c>
      <c r="F187" s="3">
        <v>0</v>
      </c>
      <c r="G187" s="56">
        <v>0</v>
      </c>
      <c r="H187" s="58">
        <v>0</v>
      </c>
      <c r="I187" s="110" t="s">
        <v>63</v>
      </c>
    </row>
    <row r="188" spans="1:9" ht="15" customHeight="1">
      <c r="A188" s="53" t="s">
        <v>61</v>
      </c>
      <c r="B188" s="18">
        <v>39543</v>
      </c>
      <c r="C188" s="118" t="s">
        <v>54</v>
      </c>
      <c r="D188" s="13" t="s">
        <v>0</v>
      </c>
      <c r="E188" s="12" t="s">
        <v>65</v>
      </c>
      <c r="F188" s="4">
        <v>0</v>
      </c>
      <c r="G188" s="546">
        <f>0/3</f>
        <v>0</v>
      </c>
      <c r="H188" s="546">
        <f>0/3</f>
        <v>0</v>
      </c>
      <c r="I188" s="110" t="s">
        <v>63</v>
      </c>
    </row>
    <row r="189" spans="1:9" ht="15" customHeight="1">
      <c r="A189" s="55" t="s">
        <v>61</v>
      </c>
      <c r="B189" s="18">
        <v>39647</v>
      </c>
      <c r="C189" s="118" t="s">
        <v>54</v>
      </c>
      <c r="D189" s="13" t="s">
        <v>0</v>
      </c>
      <c r="E189" s="12" t="s">
        <v>65</v>
      </c>
      <c r="F189" s="4">
        <v>0</v>
      </c>
      <c r="G189" s="549"/>
      <c r="H189" s="549"/>
      <c r="I189" s="110" t="s">
        <v>63</v>
      </c>
    </row>
    <row r="190" spans="1:9" ht="15" customHeight="1">
      <c r="A190" s="55" t="s">
        <v>61</v>
      </c>
      <c r="B190" s="75">
        <v>39714</v>
      </c>
      <c r="C190" s="119" t="s">
        <v>54</v>
      </c>
      <c r="D190" s="13" t="s">
        <v>0</v>
      </c>
      <c r="E190" s="12" t="s">
        <v>65</v>
      </c>
      <c r="F190" s="4">
        <v>0</v>
      </c>
      <c r="G190" s="549"/>
      <c r="H190" s="549"/>
      <c r="I190" s="110" t="s">
        <v>63</v>
      </c>
    </row>
    <row r="191" spans="1:9" ht="15" customHeight="1">
      <c r="A191" s="53" t="s">
        <v>134</v>
      </c>
      <c r="B191" s="18">
        <v>39560</v>
      </c>
      <c r="C191" s="126" t="s">
        <v>27</v>
      </c>
      <c r="D191" s="13" t="s">
        <v>0</v>
      </c>
      <c r="E191" s="12" t="s">
        <v>65</v>
      </c>
      <c r="F191" s="3">
        <v>0</v>
      </c>
      <c r="G191" s="546">
        <f>0/3</f>
        <v>0</v>
      </c>
      <c r="H191" s="546">
        <f>0/3</f>
        <v>0</v>
      </c>
      <c r="I191" s="110" t="s">
        <v>63</v>
      </c>
    </row>
    <row r="192" spans="1:9" ht="15" customHeight="1">
      <c r="A192" s="38" t="s">
        <v>134</v>
      </c>
      <c r="B192" s="18">
        <v>39782</v>
      </c>
      <c r="C192" s="126" t="s">
        <v>27</v>
      </c>
      <c r="D192" s="13" t="s">
        <v>0</v>
      </c>
      <c r="E192" s="12" t="s">
        <v>65</v>
      </c>
      <c r="F192" s="3">
        <v>0</v>
      </c>
      <c r="G192" s="549"/>
      <c r="H192" s="549"/>
      <c r="I192" s="110" t="s">
        <v>63</v>
      </c>
    </row>
    <row r="193" spans="1:9" ht="15" customHeight="1">
      <c r="A193" s="54" t="s">
        <v>134</v>
      </c>
      <c r="B193" s="18">
        <v>39811</v>
      </c>
      <c r="C193" s="126" t="s">
        <v>27</v>
      </c>
      <c r="D193" s="13" t="s">
        <v>0</v>
      </c>
      <c r="E193" s="12" t="s">
        <v>65</v>
      </c>
      <c r="F193" s="3">
        <v>0</v>
      </c>
      <c r="G193" s="549"/>
      <c r="H193" s="549"/>
      <c r="I193" s="110" t="s">
        <v>63</v>
      </c>
    </row>
    <row r="194" spans="1:9" ht="15" customHeight="1">
      <c r="A194" s="54" t="s">
        <v>66</v>
      </c>
      <c r="B194" s="76">
        <v>39568</v>
      </c>
      <c r="C194" s="118" t="s">
        <v>54</v>
      </c>
      <c r="D194" s="13" t="s">
        <v>0</v>
      </c>
      <c r="E194" s="12" t="s">
        <v>65</v>
      </c>
      <c r="F194" s="3">
        <v>0</v>
      </c>
      <c r="G194" s="59">
        <v>0</v>
      </c>
      <c r="H194" s="58">
        <v>0</v>
      </c>
      <c r="I194" s="110" t="s">
        <v>63</v>
      </c>
    </row>
    <row r="195" spans="1:9" ht="15" customHeight="1">
      <c r="A195" s="11" t="s">
        <v>67</v>
      </c>
      <c r="B195" s="17">
        <v>39570</v>
      </c>
      <c r="C195" s="126" t="s">
        <v>2</v>
      </c>
      <c r="D195" s="13" t="s">
        <v>0</v>
      </c>
      <c r="E195" s="12" t="s">
        <v>65</v>
      </c>
      <c r="F195" s="4">
        <v>0</v>
      </c>
      <c r="G195" s="59">
        <v>0</v>
      </c>
      <c r="H195" s="65">
        <v>0</v>
      </c>
      <c r="I195" s="110" t="s">
        <v>63</v>
      </c>
    </row>
    <row r="196" spans="1:9" ht="15" customHeight="1">
      <c r="A196" s="53" t="s">
        <v>68</v>
      </c>
      <c r="B196" s="17">
        <v>39577</v>
      </c>
      <c r="C196" s="126" t="s">
        <v>2</v>
      </c>
      <c r="D196" s="13" t="s">
        <v>0</v>
      </c>
      <c r="E196" s="12" t="s">
        <v>65</v>
      </c>
      <c r="F196" s="4">
        <v>0</v>
      </c>
      <c r="G196" s="59">
        <v>0</v>
      </c>
      <c r="H196" s="65">
        <v>0</v>
      </c>
      <c r="I196" s="110" t="s">
        <v>63</v>
      </c>
    </row>
    <row r="197" spans="1:9" ht="15" customHeight="1">
      <c r="A197" s="53" t="s">
        <v>69</v>
      </c>
      <c r="B197" s="18">
        <v>39585</v>
      </c>
      <c r="C197" s="126" t="s">
        <v>2</v>
      </c>
      <c r="D197" s="13" t="s">
        <v>0</v>
      </c>
      <c r="E197" s="12" t="s">
        <v>65</v>
      </c>
      <c r="F197" s="4">
        <v>0</v>
      </c>
      <c r="G197" s="56">
        <v>0</v>
      </c>
      <c r="H197" s="56">
        <v>0</v>
      </c>
      <c r="I197" s="110" t="s">
        <v>63</v>
      </c>
    </row>
    <row r="198" spans="1:9" ht="15" customHeight="1">
      <c r="A198" s="55" t="s">
        <v>69</v>
      </c>
      <c r="B198" s="25">
        <v>39708</v>
      </c>
      <c r="C198" s="126" t="s">
        <v>2</v>
      </c>
      <c r="D198" s="13" t="s">
        <v>0</v>
      </c>
      <c r="E198" s="12" t="s">
        <v>65</v>
      </c>
      <c r="F198" s="4">
        <v>0</v>
      </c>
      <c r="G198" s="63">
        <v>0</v>
      </c>
      <c r="H198" s="63">
        <v>0</v>
      </c>
      <c r="I198" s="110" t="s">
        <v>63</v>
      </c>
    </row>
    <row r="199" spans="1:9" ht="15" customHeight="1">
      <c r="A199" s="69" t="s">
        <v>135</v>
      </c>
      <c r="B199" s="18">
        <v>39589</v>
      </c>
      <c r="C199" s="118" t="s">
        <v>27</v>
      </c>
      <c r="D199" s="13" t="s">
        <v>0</v>
      </c>
      <c r="E199" s="12" t="s">
        <v>65</v>
      </c>
      <c r="F199" s="4">
        <v>0</v>
      </c>
      <c r="G199" s="546">
        <f>0/7</f>
        <v>0</v>
      </c>
      <c r="H199" s="546">
        <f>0/7</f>
        <v>0</v>
      </c>
      <c r="I199" s="110" t="s">
        <v>63</v>
      </c>
    </row>
    <row r="200" spans="1:9" ht="15" customHeight="1">
      <c r="A200" s="51" t="s">
        <v>135</v>
      </c>
      <c r="B200" s="32">
        <v>39617</v>
      </c>
      <c r="C200" s="118" t="s">
        <v>27</v>
      </c>
      <c r="D200" s="13" t="s">
        <v>0</v>
      </c>
      <c r="E200" s="12" t="s">
        <v>65</v>
      </c>
      <c r="F200" s="4">
        <v>0</v>
      </c>
      <c r="G200" s="549"/>
      <c r="H200" s="549"/>
      <c r="I200" s="110" t="s">
        <v>63</v>
      </c>
    </row>
    <row r="201" spans="1:9" ht="15" customHeight="1">
      <c r="A201" s="51" t="s">
        <v>135</v>
      </c>
      <c r="B201" s="52">
        <v>39646</v>
      </c>
      <c r="C201" s="118" t="s">
        <v>27</v>
      </c>
      <c r="D201" s="13" t="s">
        <v>0</v>
      </c>
      <c r="E201" s="12" t="s">
        <v>65</v>
      </c>
      <c r="F201" s="4">
        <v>0</v>
      </c>
      <c r="G201" s="549"/>
      <c r="H201" s="549"/>
      <c r="I201" s="110" t="s">
        <v>63</v>
      </c>
    </row>
    <row r="202" spans="1:9" ht="15" customHeight="1">
      <c r="A202" s="51" t="s">
        <v>135</v>
      </c>
      <c r="B202" s="52">
        <v>39677</v>
      </c>
      <c r="C202" s="118" t="s">
        <v>27</v>
      </c>
      <c r="D202" s="13" t="s">
        <v>0</v>
      </c>
      <c r="E202" s="12" t="s">
        <v>65</v>
      </c>
      <c r="F202" s="4">
        <v>0</v>
      </c>
      <c r="G202" s="549"/>
      <c r="H202" s="549"/>
      <c r="I202" s="110" t="s">
        <v>63</v>
      </c>
    </row>
    <row r="203" spans="1:9" ht="15" customHeight="1">
      <c r="A203" s="51" t="s">
        <v>135</v>
      </c>
      <c r="B203" s="52">
        <v>39702</v>
      </c>
      <c r="C203" s="119" t="s">
        <v>27</v>
      </c>
      <c r="D203" s="13" t="s">
        <v>0</v>
      </c>
      <c r="E203" s="12" t="s">
        <v>65</v>
      </c>
      <c r="F203" s="4">
        <v>0</v>
      </c>
      <c r="G203" s="549"/>
      <c r="H203" s="549"/>
      <c r="I203" s="110" t="s">
        <v>63</v>
      </c>
    </row>
    <row r="204" spans="1:9" ht="15" customHeight="1">
      <c r="A204" s="51" t="s">
        <v>135</v>
      </c>
      <c r="B204" s="52">
        <v>39733</v>
      </c>
      <c r="C204" s="119" t="s">
        <v>27</v>
      </c>
      <c r="D204" s="13" t="s">
        <v>0</v>
      </c>
      <c r="E204" s="12" t="s">
        <v>65</v>
      </c>
      <c r="F204" s="4">
        <v>0</v>
      </c>
      <c r="G204" s="549"/>
      <c r="H204" s="549"/>
      <c r="I204" s="110" t="s">
        <v>63</v>
      </c>
    </row>
    <row r="205" spans="1:9" ht="15" customHeight="1">
      <c r="A205" s="51" t="s">
        <v>135</v>
      </c>
      <c r="B205" s="52">
        <v>39762</v>
      </c>
      <c r="C205" s="119" t="s">
        <v>27</v>
      </c>
      <c r="D205" s="13" t="s">
        <v>0</v>
      </c>
      <c r="E205" s="12" t="s">
        <v>65</v>
      </c>
      <c r="F205" s="4">
        <v>0</v>
      </c>
      <c r="G205" s="549"/>
      <c r="H205" s="547"/>
      <c r="I205" s="110" t="s">
        <v>63</v>
      </c>
    </row>
    <row r="206" spans="1:9" ht="15" customHeight="1">
      <c r="A206" s="34" t="s">
        <v>70</v>
      </c>
      <c r="B206" s="17">
        <v>39595</v>
      </c>
      <c r="C206" s="118" t="s">
        <v>27</v>
      </c>
      <c r="D206" s="13" t="s">
        <v>0</v>
      </c>
      <c r="E206" s="12" t="s">
        <v>65</v>
      </c>
      <c r="F206" s="4">
        <v>0</v>
      </c>
      <c r="G206" s="59">
        <v>0</v>
      </c>
      <c r="H206" s="259">
        <v>0</v>
      </c>
      <c r="I206" s="110" t="s">
        <v>63</v>
      </c>
    </row>
    <row r="207" spans="1:9" ht="15" customHeight="1">
      <c r="A207" s="34" t="s">
        <v>72</v>
      </c>
      <c r="B207" s="17">
        <v>39597</v>
      </c>
      <c r="C207" s="126" t="s">
        <v>2</v>
      </c>
      <c r="D207" s="13" t="s">
        <v>0</v>
      </c>
      <c r="E207" s="12" t="s">
        <v>223</v>
      </c>
      <c r="F207" s="4">
        <v>0</v>
      </c>
      <c r="G207" s="59">
        <v>0</v>
      </c>
      <c r="H207" s="58">
        <v>0</v>
      </c>
      <c r="I207" s="110" t="s">
        <v>63</v>
      </c>
    </row>
    <row r="208" spans="1:9" ht="15" customHeight="1">
      <c r="A208" s="34" t="s">
        <v>73</v>
      </c>
      <c r="B208" s="17">
        <v>39600</v>
      </c>
      <c r="C208" s="118" t="s">
        <v>27</v>
      </c>
      <c r="D208" s="13" t="s">
        <v>0</v>
      </c>
      <c r="E208" s="12" t="s">
        <v>65</v>
      </c>
      <c r="F208" s="4">
        <v>0</v>
      </c>
      <c r="G208" s="59">
        <v>0</v>
      </c>
      <c r="H208" s="58">
        <v>0</v>
      </c>
      <c r="I208" s="110" t="s">
        <v>63</v>
      </c>
    </row>
    <row r="209" spans="1:9" ht="15" customHeight="1">
      <c r="A209" s="34" t="s">
        <v>73</v>
      </c>
      <c r="B209" s="17">
        <v>39640</v>
      </c>
      <c r="C209" s="118" t="s">
        <v>27</v>
      </c>
      <c r="D209" s="13" t="s">
        <v>0</v>
      </c>
      <c r="E209" s="12" t="s">
        <v>65</v>
      </c>
      <c r="F209" s="4">
        <v>0</v>
      </c>
      <c r="G209" s="59">
        <v>0</v>
      </c>
      <c r="H209" s="58">
        <v>0</v>
      </c>
      <c r="I209" s="110" t="s">
        <v>63</v>
      </c>
    </row>
    <row r="210" spans="1:9" ht="15" customHeight="1">
      <c r="A210" s="40" t="s">
        <v>74</v>
      </c>
      <c r="B210" s="17">
        <v>39600</v>
      </c>
      <c r="C210" s="126" t="s">
        <v>2</v>
      </c>
      <c r="D210" s="13" t="s">
        <v>0</v>
      </c>
      <c r="E210" s="12" t="s">
        <v>65</v>
      </c>
      <c r="F210" s="4">
        <v>0</v>
      </c>
      <c r="G210" s="546">
        <v>0</v>
      </c>
      <c r="H210" s="546">
        <v>0</v>
      </c>
      <c r="I210" s="110" t="s">
        <v>63</v>
      </c>
    </row>
    <row r="211" spans="1:9" ht="15" customHeight="1">
      <c r="A211" s="41" t="s">
        <v>74</v>
      </c>
      <c r="B211" s="46">
        <v>39657</v>
      </c>
      <c r="C211" s="124" t="s">
        <v>2</v>
      </c>
      <c r="D211" s="13" t="s">
        <v>0</v>
      </c>
      <c r="E211" s="12" t="s">
        <v>65</v>
      </c>
      <c r="F211" s="4">
        <v>0</v>
      </c>
      <c r="G211" s="547"/>
      <c r="H211" s="547"/>
      <c r="I211" s="110" t="s">
        <v>63</v>
      </c>
    </row>
    <row r="212" spans="1:9" ht="15" customHeight="1">
      <c r="A212" s="66" t="s">
        <v>76</v>
      </c>
      <c r="B212" s="17">
        <v>39603</v>
      </c>
      <c r="C212" s="126" t="s">
        <v>2</v>
      </c>
      <c r="D212" s="13" t="s">
        <v>0</v>
      </c>
      <c r="E212" s="12" t="s">
        <v>65</v>
      </c>
      <c r="F212" s="4">
        <v>0</v>
      </c>
      <c r="G212" s="59">
        <v>0</v>
      </c>
      <c r="H212" s="58">
        <v>0</v>
      </c>
      <c r="I212" s="110" t="s">
        <v>63</v>
      </c>
    </row>
    <row r="213" spans="1:256" s="45" customFormat="1" ht="15" customHeight="1">
      <c r="A213" s="260" t="s">
        <v>77</v>
      </c>
      <c r="B213" s="208">
        <v>39607</v>
      </c>
      <c r="C213" s="253" t="s">
        <v>260</v>
      </c>
      <c r="D213" s="219" t="s">
        <v>47</v>
      </c>
      <c r="E213" s="199" t="s">
        <v>48</v>
      </c>
      <c r="F213" s="213">
        <v>1</v>
      </c>
      <c r="G213" s="177">
        <v>0</v>
      </c>
      <c r="H213" s="176">
        <v>0.5</v>
      </c>
      <c r="I213" s="222" t="s">
        <v>79</v>
      </c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s="45" customFormat="1" ht="15" customHeight="1">
      <c r="A214" s="41" t="s">
        <v>82</v>
      </c>
      <c r="B214" s="17">
        <v>39615</v>
      </c>
      <c r="C214" s="126" t="s">
        <v>2</v>
      </c>
      <c r="D214" s="13" t="s">
        <v>0</v>
      </c>
      <c r="E214" s="12" t="s">
        <v>65</v>
      </c>
      <c r="F214" s="4">
        <v>0</v>
      </c>
      <c r="G214" s="59">
        <v>0</v>
      </c>
      <c r="H214" s="58">
        <v>0</v>
      </c>
      <c r="I214" s="110" t="s">
        <v>63</v>
      </c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s="45" customFormat="1" ht="15" customHeight="1">
      <c r="A215" s="34" t="s">
        <v>94</v>
      </c>
      <c r="B215" s="42">
        <v>39622</v>
      </c>
      <c r="C215" s="118" t="s">
        <v>27</v>
      </c>
      <c r="D215" s="13" t="s">
        <v>0</v>
      </c>
      <c r="E215" s="12" t="s">
        <v>65</v>
      </c>
      <c r="F215" s="4">
        <v>0</v>
      </c>
      <c r="G215" s="59">
        <v>0</v>
      </c>
      <c r="H215" s="58">
        <v>0</v>
      </c>
      <c r="I215" s="110" t="s">
        <v>63</v>
      </c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s="44" customFormat="1" ht="15" customHeight="1">
      <c r="A216" s="34" t="s">
        <v>84</v>
      </c>
      <c r="B216" s="46">
        <v>39621</v>
      </c>
      <c r="C216" s="126" t="s">
        <v>2</v>
      </c>
      <c r="D216" s="13" t="s">
        <v>0</v>
      </c>
      <c r="E216" s="12" t="s">
        <v>65</v>
      </c>
      <c r="F216" s="4">
        <v>0</v>
      </c>
      <c r="G216" s="59">
        <v>0</v>
      </c>
      <c r="H216" s="58">
        <v>0</v>
      </c>
      <c r="I216" s="110" t="s">
        <v>63</v>
      </c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s="44" customFormat="1" ht="15" customHeight="1">
      <c r="A217" s="34" t="s">
        <v>95</v>
      </c>
      <c r="B217" s="42">
        <v>39623</v>
      </c>
      <c r="C217" s="124" t="s">
        <v>2</v>
      </c>
      <c r="D217" s="13" t="s">
        <v>0</v>
      </c>
      <c r="E217" s="12" t="s">
        <v>65</v>
      </c>
      <c r="F217" s="4">
        <v>0</v>
      </c>
      <c r="G217" s="59">
        <v>0</v>
      </c>
      <c r="H217" s="58">
        <v>0</v>
      </c>
      <c r="I217" s="110" t="s">
        <v>63</v>
      </c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s="44" customFormat="1" ht="15" customHeight="1">
      <c r="A218" s="66" t="s">
        <v>96</v>
      </c>
      <c r="B218" s="25">
        <v>39625</v>
      </c>
      <c r="C218" s="126" t="s">
        <v>27</v>
      </c>
      <c r="D218" s="13" t="s">
        <v>0</v>
      </c>
      <c r="E218" s="12" t="s">
        <v>65</v>
      </c>
      <c r="F218" s="4">
        <v>0</v>
      </c>
      <c r="G218" s="546">
        <f>0/3</f>
        <v>0</v>
      </c>
      <c r="H218" s="546">
        <f>0/3</f>
        <v>0</v>
      </c>
      <c r="I218" s="110" t="s">
        <v>63</v>
      </c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s="44" customFormat="1" ht="15" customHeight="1">
      <c r="A219" s="55" t="s">
        <v>96</v>
      </c>
      <c r="B219" s="25">
        <v>39681</v>
      </c>
      <c r="C219" s="126" t="s">
        <v>27</v>
      </c>
      <c r="D219" s="13" t="s">
        <v>0</v>
      </c>
      <c r="E219" s="12" t="s">
        <v>65</v>
      </c>
      <c r="F219" s="4">
        <v>0</v>
      </c>
      <c r="G219" s="549"/>
      <c r="H219" s="549"/>
      <c r="I219" s="110" t="s">
        <v>63</v>
      </c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s="44" customFormat="1" ht="15" customHeight="1">
      <c r="A220" s="38" t="s">
        <v>96</v>
      </c>
      <c r="B220" s="68">
        <v>39797</v>
      </c>
      <c r="C220" s="125" t="s">
        <v>27</v>
      </c>
      <c r="D220" s="13" t="s">
        <v>0</v>
      </c>
      <c r="E220" s="12" t="s">
        <v>65</v>
      </c>
      <c r="F220" s="4">
        <v>0</v>
      </c>
      <c r="G220" s="549"/>
      <c r="H220" s="549"/>
      <c r="I220" s="110" t="s">
        <v>63</v>
      </c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s="44" customFormat="1" ht="15" customHeight="1">
      <c r="A221" s="34" t="s">
        <v>97</v>
      </c>
      <c r="B221" s="46">
        <v>39628</v>
      </c>
      <c r="C221" s="124" t="s">
        <v>2</v>
      </c>
      <c r="D221" s="13" t="s">
        <v>0</v>
      </c>
      <c r="E221" s="12" t="s">
        <v>65</v>
      </c>
      <c r="F221" s="4">
        <v>0</v>
      </c>
      <c r="G221" s="59">
        <v>0</v>
      </c>
      <c r="H221" s="58">
        <v>0</v>
      </c>
      <c r="I221" s="110" t="s">
        <v>63</v>
      </c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s="44" customFormat="1" ht="15" customHeight="1">
      <c r="A222" s="34" t="s">
        <v>98</v>
      </c>
      <c r="B222" s="46">
        <v>39629</v>
      </c>
      <c r="C222" s="124" t="s">
        <v>2</v>
      </c>
      <c r="D222" s="13" t="s">
        <v>0</v>
      </c>
      <c r="E222" s="12" t="s">
        <v>65</v>
      </c>
      <c r="F222" s="4">
        <v>0</v>
      </c>
      <c r="G222" s="59">
        <v>0</v>
      </c>
      <c r="H222" s="58">
        <v>0</v>
      </c>
      <c r="I222" s="110" t="s">
        <v>63</v>
      </c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s="44" customFormat="1" ht="15" customHeight="1">
      <c r="A223" s="34" t="s">
        <v>99</v>
      </c>
      <c r="B223" s="46">
        <v>39633</v>
      </c>
      <c r="C223" s="124" t="s">
        <v>83</v>
      </c>
      <c r="D223" s="13" t="s">
        <v>0</v>
      </c>
      <c r="E223" s="12" t="s">
        <v>65</v>
      </c>
      <c r="F223" s="4">
        <v>0</v>
      </c>
      <c r="G223" s="59">
        <v>0</v>
      </c>
      <c r="H223" s="58">
        <v>0</v>
      </c>
      <c r="I223" s="110" t="s">
        <v>63</v>
      </c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s="44" customFormat="1" ht="15" customHeight="1">
      <c r="A224" s="34" t="s">
        <v>103</v>
      </c>
      <c r="B224" s="46">
        <v>39643</v>
      </c>
      <c r="C224" s="124" t="s">
        <v>2</v>
      </c>
      <c r="D224" s="13" t="s">
        <v>0</v>
      </c>
      <c r="E224" s="12" t="s">
        <v>65</v>
      </c>
      <c r="F224" s="4">
        <v>0</v>
      </c>
      <c r="G224" s="59">
        <v>0</v>
      </c>
      <c r="H224" s="58">
        <v>0</v>
      </c>
      <c r="I224" s="110" t="s">
        <v>63</v>
      </c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s="44" customFormat="1" ht="15" customHeight="1">
      <c r="A225" s="34" t="s">
        <v>102</v>
      </c>
      <c r="B225" s="46">
        <v>39643</v>
      </c>
      <c r="C225" s="124" t="s">
        <v>2</v>
      </c>
      <c r="D225" s="13" t="s">
        <v>0</v>
      </c>
      <c r="E225" s="12" t="s">
        <v>65</v>
      </c>
      <c r="F225" s="4">
        <v>0</v>
      </c>
      <c r="G225" s="59">
        <v>0</v>
      </c>
      <c r="H225" s="58">
        <v>0</v>
      </c>
      <c r="I225" s="110" t="s">
        <v>63</v>
      </c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s="44" customFormat="1" ht="15" customHeight="1">
      <c r="A226" s="66" t="s">
        <v>104</v>
      </c>
      <c r="B226" s="46">
        <v>39653</v>
      </c>
      <c r="C226" s="126" t="s">
        <v>27</v>
      </c>
      <c r="D226" s="13" t="s">
        <v>0</v>
      </c>
      <c r="E226" s="12" t="s">
        <v>65</v>
      </c>
      <c r="F226" s="4">
        <v>0</v>
      </c>
      <c r="G226" s="59">
        <v>0</v>
      </c>
      <c r="H226" s="58">
        <v>0</v>
      </c>
      <c r="I226" s="110" t="s">
        <v>63</v>
      </c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9" ht="15" customHeight="1">
      <c r="A227" s="66" t="s">
        <v>132</v>
      </c>
      <c r="B227" s="18">
        <v>39457</v>
      </c>
      <c r="C227" s="124" t="s">
        <v>27</v>
      </c>
      <c r="D227" s="13" t="s">
        <v>0</v>
      </c>
      <c r="E227" s="12" t="s">
        <v>65</v>
      </c>
      <c r="F227" s="4">
        <v>0</v>
      </c>
      <c r="G227" s="546">
        <f>0/6</f>
        <v>0</v>
      </c>
      <c r="H227" s="546">
        <f>0/6</f>
        <v>0</v>
      </c>
      <c r="I227" s="113" t="s">
        <v>63</v>
      </c>
    </row>
    <row r="228" spans="1:256" s="44" customFormat="1" ht="15" customHeight="1">
      <c r="A228" s="55" t="s">
        <v>132</v>
      </c>
      <c r="B228" s="25">
        <v>39658</v>
      </c>
      <c r="C228" s="124" t="s">
        <v>27</v>
      </c>
      <c r="D228" s="13" t="s">
        <v>0</v>
      </c>
      <c r="E228" s="12" t="s">
        <v>65</v>
      </c>
      <c r="F228" s="4">
        <v>0</v>
      </c>
      <c r="G228" s="549"/>
      <c r="H228" s="549"/>
      <c r="I228" s="113" t="s">
        <v>63</v>
      </c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44" customFormat="1" ht="15" customHeight="1">
      <c r="A229" s="55" t="s">
        <v>132</v>
      </c>
      <c r="B229" s="25">
        <v>39688</v>
      </c>
      <c r="C229" s="124" t="s">
        <v>27</v>
      </c>
      <c r="D229" s="13" t="s">
        <v>0</v>
      </c>
      <c r="E229" s="12" t="s">
        <v>65</v>
      </c>
      <c r="F229" s="4">
        <v>0</v>
      </c>
      <c r="G229" s="549"/>
      <c r="H229" s="549"/>
      <c r="I229" s="113" t="s">
        <v>63</v>
      </c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44" customFormat="1" ht="15" customHeight="1">
      <c r="A230" s="38" t="s">
        <v>132</v>
      </c>
      <c r="B230" s="68">
        <v>39721</v>
      </c>
      <c r="C230" s="125" t="s">
        <v>27</v>
      </c>
      <c r="D230" s="13" t="s">
        <v>0</v>
      </c>
      <c r="E230" s="12" t="s">
        <v>65</v>
      </c>
      <c r="F230" s="4">
        <v>0</v>
      </c>
      <c r="G230" s="549"/>
      <c r="H230" s="549"/>
      <c r="I230" s="113" t="s">
        <v>63</v>
      </c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s="44" customFormat="1" ht="15" customHeight="1">
      <c r="A231" s="38" t="s">
        <v>132</v>
      </c>
      <c r="B231" s="25">
        <v>39759</v>
      </c>
      <c r="C231" s="124" t="s">
        <v>27</v>
      </c>
      <c r="D231" s="13" t="s">
        <v>0</v>
      </c>
      <c r="E231" s="12" t="s">
        <v>65</v>
      </c>
      <c r="F231" s="4">
        <v>0</v>
      </c>
      <c r="G231" s="549"/>
      <c r="H231" s="549"/>
      <c r="I231" s="113" t="s">
        <v>63</v>
      </c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s="44" customFormat="1" ht="15" customHeight="1">
      <c r="A232" s="38" t="s">
        <v>132</v>
      </c>
      <c r="B232" s="25">
        <v>39791</v>
      </c>
      <c r="C232" s="124" t="s">
        <v>27</v>
      </c>
      <c r="D232" s="13" t="s">
        <v>0</v>
      </c>
      <c r="E232" s="12" t="s">
        <v>65</v>
      </c>
      <c r="F232" s="4">
        <v>0</v>
      </c>
      <c r="G232" s="549"/>
      <c r="H232" s="549"/>
      <c r="I232" s="113" t="s">
        <v>63</v>
      </c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s="44" customFormat="1" ht="15" customHeight="1">
      <c r="A233" s="34" t="s">
        <v>105</v>
      </c>
      <c r="B233" s="46">
        <v>39658</v>
      </c>
      <c r="C233" s="119" t="s">
        <v>83</v>
      </c>
      <c r="D233" s="12" t="s">
        <v>0</v>
      </c>
      <c r="E233" s="12" t="s">
        <v>65</v>
      </c>
      <c r="F233" s="3">
        <v>0</v>
      </c>
      <c r="G233" s="59">
        <v>0</v>
      </c>
      <c r="H233" s="59">
        <v>0</v>
      </c>
      <c r="I233" s="110" t="s">
        <v>63</v>
      </c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s="44" customFormat="1" ht="15" customHeight="1">
      <c r="A234" s="34" t="s">
        <v>106</v>
      </c>
      <c r="B234" s="46">
        <v>39662</v>
      </c>
      <c r="C234" s="119" t="s">
        <v>83</v>
      </c>
      <c r="D234" s="13" t="s">
        <v>0</v>
      </c>
      <c r="E234" s="12" t="s">
        <v>65</v>
      </c>
      <c r="F234" s="4">
        <v>0</v>
      </c>
      <c r="G234" s="59">
        <v>0</v>
      </c>
      <c r="H234" s="58">
        <v>0</v>
      </c>
      <c r="I234" s="110" t="s">
        <v>63</v>
      </c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44" customFormat="1" ht="15" customHeight="1">
      <c r="A235" s="66" t="s">
        <v>107</v>
      </c>
      <c r="B235" s="46">
        <v>39666</v>
      </c>
      <c r="C235" s="119" t="s">
        <v>83</v>
      </c>
      <c r="D235" s="13" t="s">
        <v>0</v>
      </c>
      <c r="E235" s="12" t="s">
        <v>65</v>
      </c>
      <c r="F235" s="4">
        <v>0</v>
      </c>
      <c r="G235" s="59">
        <v>0</v>
      </c>
      <c r="H235" s="58">
        <v>0</v>
      </c>
      <c r="I235" s="110" t="s">
        <v>63</v>
      </c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s="44" customFormat="1" ht="15" customHeight="1">
      <c r="A236" s="66" t="s">
        <v>108</v>
      </c>
      <c r="B236" s="18">
        <v>39675</v>
      </c>
      <c r="C236" s="118" t="s">
        <v>54</v>
      </c>
      <c r="D236" s="13" t="s">
        <v>0</v>
      </c>
      <c r="E236" s="12" t="s">
        <v>65</v>
      </c>
      <c r="F236" s="4">
        <v>0</v>
      </c>
      <c r="G236" s="549">
        <f>0/2</f>
        <v>0</v>
      </c>
      <c r="H236" s="549">
        <f>0/2</f>
        <v>0</v>
      </c>
      <c r="I236" s="110" t="s">
        <v>63</v>
      </c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s="44" customFormat="1" ht="15" customHeight="1">
      <c r="A237" s="41" t="s">
        <v>108</v>
      </c>
      <c r="B237" s="68">
        <v>39794</v>
      </c>
      <c r="C237" s="120" t="s">
        <v>54</v>
      </c>
      <c r="D237" s="13" t="s">
        <v>0</v>
      </c>
      <c r="E237" s="12" t="s">
        <v>65</v>
      </c>
      <c r="F237" s="4">
        <v>0</v>
      </c>
      <c r="G237" s="549"/>
      <c r="H237" s="549"/>
      <c r="I237" s="110" t="s">
        <v>63</v>
      </c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9" ht="15" customHeight="1">
      <c r="A238" s="41" t="s">
        <v>109</v>
      </c>
      <c r="B238" s="18">
        <v>39676</v>
      </c>
      <c r="C238" s="118" t="s">
        <v>83</v>
      </c>
      <c r="D238" s="13" t="s">
        <v>0</v>
      </c>
      <c r="E238" s="12" t="s">
        <v>65</v>
      </c>
      <c r="F238" s="4">
        <v>0</v>
      </c>
      <c r="G238" s="59">
        <v>0</v>
      </c>
      <c r="H238" s="58">
        <v>0</v>
      </c>
      <c r="I238" s="110" t="s">
        <v>63</v>
      </c>
    </row>
    <row r="239" spans="1:9" ht="15" customHeight="1">
      <c r="A239" s="55" t="s">
        <v>110</v>
      </c>
      <c r="B239" s="25">
        <v>39678</v>
      </c>
      <c r="C239" s="124" t="s">
        <v>2</v>
      </c>
      <c r="D239" s="13" t="s">
        <v>0</v>
      </c>
      <c r="E239" s="12" t="s">
        <v>65</v>
      </c>
      <c r="F239" s="4">
        <v>0</v>
      </c>
      <c r="G239" s="59">
        <v>0</v>
      </c>
      <c r="H239" s="58">
        <v>0</v>
      </c>
      <c r="I239" s="110" t="s">
        <v>63</v>
      </c>
    </row>
    <row r="240" spans="1:9" ht="15" customHeight="1">
      <c r="A240" s="74" t="s">
        <v>111</v>
      </c>
      <c r="B240" s="46">
        <v>39686</v>
      </c>
      <c r="C240" s="119" t="s">
        <v>2</v>
      </c>
      <c r="D240" s="13" t="s">
        <v>0</v>
      </c>
      <c r="E240" s="12" t="s">
        <v>65</v>
      </c>
      <c r="F240" s="4">
        <v>0</v>
      </c>
      <c r="G240" s="549">
        <f>0/2</f>
        <v>0</v>
      </c>
      <c r="H240" s="549">
        <f>0/2</f>
        <v>0</v>
      </c>
      <c r="I240" s="110" t="s">
        <v>63</v>
      </c>
    </row>
    <row r="241" spans="1:9" ht="15" customHeight="1">
      <c r="A241" s="73" t="s">
        <v>111</v>
      </c>
      <c r="B241" s="36">
        <v>39800</v>
      </c>
      <c r="C241" s="120" t="s">
        <v>2</v>
      </c>
      <c r="D241" s="13" t="s">
        <v>0</v>
      </c>
      <c r="E241" s="12" t="s">
        <v>65</v>
      </c>
      <c r="F241" s="4">
        <v>0</v>
      </c>
      <c r="G241" s="547"/>
      <c r="H241" s="547"/>
      <c r="I241" s="110" t="s">
        <v>63</v>
      </c>
    </row>
    <row r="242" spans="1:9" ht="15" customHeight="1">
      <c r="A242" s="34" t="s">
        <v>112</v>
      </c>
      <c r="B242" s="46">
        <v>39688</v>
      </c>
      <c r="C242" s="119" t="s">
        <v>2</v>
      </c>
      <c r="D242" s="12" t="s">
        <v>0</v>
      </c>
      <c r="E242" s="12" t="s">
        <v>65</v>
      </c>
      <c r="F242" s="12">
        <v>0</v>
      </c>
      <c r="G242" s="59">
        <v>0</v>
      </c>
      <c r="H242" s="59">
        <v>0</v>
      </c>
      <c r="I242" s="110" t="s">
        <v>63</v>
      </c>
    </row>
    <row r="243" spans="1:9" ht="15" customHeight="1">
      <c r="A243" s="41" t="s">
        <v>115</v>
      </c>
      <c r="B243" s="25">
        <v>39703</v>
      </c>
      <c r="C243" s="124" t="s">
        <v>2</v>
      </c>
      <c r="D243" s="12" t="s">
        <v>0</v>
      </c>
      <c r="E243" s="12" t="s">
        <v>65</v>
      </c>
      <c r="F243" s="12">
        <v>0</v>
      </c>
      <c r="G243" s="59">
        <v>0</v>
      </c>
      <c r="H243" s="59">
        <v>0</v>
      </c>
      <c r="I243" s="110" t="s">
        <v>63</v>
      </c>
    </row>
    <row r="244" spans="1:256" s="43" customFormat="1" ht="15" customHeight="1">
      <c r="A244" s="41" t="s">
        <v>116</v>
      </c>
      <c r="B244" s="25">
        <v>39713</v>
      </c>
      <c r="C244" s="124" t="s">
        <v>83</v>
      </c>
      <c r="D244" s="12" t="s">
        <v>0</v>
      </c>
      <c r="E244" s="12" t="s">
        <v>65</v>
      </c>
      <c r="F244" s="12">
        <v>0</v>
      </c>
      <c r="G244" s="59">
        <v>0</v>
      </c>
      <c r="H244" s="59">
        <v>0</v>
      </c>
      <c r="I244" s="110" t="s">
        <v>63</v>
      </c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s="43" customFormat="1" ht="15" customHeight="1">
      <c r="A245" s="41" t="s">
        <v>118</v>
      </c>
      <c r="B245" s="25">
        <v>39717</v>
      </c>
      <c r="C245" s="124" t="s">
        <v>117</v>
      </c>
      <c r="D245" s="12">
        <v>7</v>
      </c>
      <c r="E245" s="12" t="s">
        <v>65</v>
      </c>
      <c r="F245" s="12">
        <v>0</v>
      </c>
      <c r="G245" s="59">
        <v>0</v>
      </c>
      <c r="H245" s="59">
        <v>0</v>
      </c>
      <c r="I245" s="110" t="s">
        <v>63</v>
      </c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s="43" customFormat="1" ht="15" customHeight="1">
      <c r="A246" s="41" t="s">
        <v>119</v>
      </c>
      <c r="B246" s="25">
        <v>39724</v>
      </c>
      <c r="C246" s="124" t="s">
        <v>83</v>
      </c>
      <c r="D246" s="12" t="s">
        <v>0</v>
      </c>
      <c r="E246" s="12" t="s">
        <v>65</v>
      </c>
      <c r="F246" s="12">
        <v>0</v>
      </c>
      <c r="G246" s="59">
        <v>0</v>
      </c>
      <c r="H246" s="59">
        <v>0</v>
      </c>
      <c r="I246" s="110" t="s">
        <v>63</v>
      </c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s="43" customFormat="1" ht="15" customHeight="1">
      <c r="A247" s="41" t="s">
        <v>120</v>
      </c>
      <c r="B247" s="25">
        <v>39726</v>
      </c>
      <c r="C247" s="124" t="s">
        <v>2</v>
      </c>
      <c r="D247" s="12" t="s">
        <v>0</v>
      </c>
      <c r="E247" s="12" t="s">
        <v>65</v>
      </c>
      <c r="F247" s="12">
        <v>0</v>
      </c>
      <c r="G247" s="59">
        <v>0</v>
      </c>
      <c r="H247" s="59">
        <v>0</v>
      </c>
      <c r="I247" s="110" t="s">
        <v>63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s="43" customFormat="1" ht="15" customHeight="1">
      <c r="A248" s="41" t="s">
        <v>121</v>
      </c>
      <c r="B248" s="25">
        <v>39728</v>
      </c>
      <c r="C248" s="124" t="s">
        <v>83</v>
      </c>
      <c r="D248" s="12" t="s">
        <v>0</v>
      </c>
      <c r="E248" s="12" t="s">
        <v>65</v>
      </c>
      <c r="F248" s="12">
        <v>0</v>
      </c>
      <c r="G248" s="59">
        <v>0</v>
      </c>
      <c r="H248" s="59">
        <v>0</v>
      </c>
      <c r="I248" s="110" t="s">
        <v>63</v>
      </c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s="43" customFormat="1" ht="15" customHeight="1">
      <c r="A249" s="66" t="s">
        <v>122</v>
      </c>
      <c r="B249" s="25">
        <v>39732</v>
      </c>
      <c r="C249" s="124" t="s">
        <v>2</v>
      </c>
      <c r="D249" s="12" t="s">
        <v>0</v>
      </c>
      <c r="E249" s="12" t="s">
        <v>65</v>
      </c>
      <c r="F249" s="12">
        <v>0</v>
      </c>
      <c r="G249" s="59">
        <v>0</v>
      </c>
      <c r="H249" s="59">
        <v>0</v>
      </c>
      <c r="I249" s="110" t="s">
        <v>63</v>
      </c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s="43" customFormat="1" ht="15" customHeight="1">
      <c r="A250" s="66" t="s">
        <v>123</v>
      </c>
      <c r="B250" s="25">
        <v>39735</v>
      </c>
      <c r="C250" s="124" t="s">
        <v>27</v>
      </c>
      <c r="D250" s="12" t="s">
        <v>0</v>
      </c>
      <c r="E250" s="12" t="s">
        <v>65</v>
      </c>
      <c r="F250" s="12">
        <v>0</v>
      </c>
      <c r="G250" s="580">
        <f>1/2</f>
        <v>0.5</v>
      </c>
      <c r="H250" s="546">
        <f>0/2</f>
        <v>0</v>
      </c>
      <c r="I250" s="110" t="s">
        <v>63</v>
      </c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s="43" customFormat="1" ht="15" customHeight="1">
      <c r="A251" s="41" t="s">
        <v>123</v>
      </c>
      <c r="B251" s="25">
        <v>39769</v>
      </c>
      <c r="C251" s="124" t="s">
        <v>27</v>
      </c>
      <c r="D251" s="12" t="s">
        <v>0</v>
      </c>
      <c r="E251" s="12" t="s">
        <v>65</v>
      </c>
      <c r="F251" s="12">
        <v>0</v>
      </c>
      <c r="G251" s="577"/>
      <c r="H251" s="549"/>
      <c r="I251" s="110" t="s">
        <v>63</v>
      </c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s="43" customFormat="1" ht="15" customHeight="1">
      <c r="A252" s="54" t="s">
        <v>124</v>
      </c>
      <c r="B252" s="68">
        <v>39738</v>
      </c>
      <c r="C252" s="125" t="s">
        <v>257</v>
      </c>
      <c r="D252" s="12" t="s">
        <v>0</v>
      </c>
      <c r="E252" s="12" t="s">
        <v>65</v>
      </c>
      <c r="F252" s="12">
        <v>0</v>
      </c>
      <c r="G252" s="59">
        <v>0</v>
      </c>
      <c r="H252" s="59">
        <v>0</v>
      </c>
      <c r="I252" s="110" t="s">
        <v>63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s="43" customFormat="1" ht="15" customHeight="1">
      <c r="A253" s="54" t="s">
        <v>125</v>
      </c>
      <c r="B253" s="68">
        <v>39739</v>
      </c>
      <c r="C253" s="125" t="s">
        <v>226</v>
      </c>
      <c r="D253" s="12" t="s">
        <v>0</v>
      </c>
      <c r="E253" s="12" t="s">
        <v>65</v>
      </c>
      <c r="F253" s="12">
        <v>0</v>
      </c>
      <c r="G253" s="59">
        <v>0</v>
      </c>
      <c r="H253" s="59">
        <v>0</v>
      </c>
      <c r="I253" s="110" t="s">
        <v>63</v>
      </c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s="43" customFormat="1" ht="15" customHeight="1">
      <c r="A254" s="41" t="s">
        <v>126</v>
      </c>
      <c r="B254" s="25">
        <v>39740</v>
      </c>
      <c r="C254" s="124" t="s">
        <v>260</v>
      </c>
      <c r="D254" s="12" t="s">
        <v>0</v>
      </c>
      <c r="E254" s="12" t="s">
        <v>65</v>
      </c>
      <c r="F254" s="12">
        <v>0</v>
      </c>
      <c r="G254" s="59">
        <v>0</v>
      </c>
      <c r="H254" s="59">
        <v>0</v>
      </c>
      <c r="I254" s="110" t="s">
        <v>63</v>
      </c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s="43" customFormat="1" ht="15" customHeight="1">
      <c r="A255" s="41" t="s">
        <v>127</v>
      </c>
      <c r="B255" s="25">
        <v>39740</v>
      </c>
      <c r="C255" s="124" t="s">
        <v>2</v>
      </c>
      <c r="D255" s="12" t="s">
        <v>0</v>
      </c>
      <c r="E255" s="12" t="s">
        <v>65</v>
      </c>
      <c r="F255" s="12">
        <v>0</v>
      </c>
      <c r="G255" s="59">
        <v>0</v>
      </c>
      <c r="H255" s="59">
        <v>0</v>
      </c>
      <c r="I255" s="110" t="s">
        <v>63</v>
      </c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s="43" customFormat="1" ht="15" customHeight="1">
      <c r="A256" s="41" t="s">
        <v>128</v>
      </c>
      <c r="B256" s="25">
        <v>39744</v>
      </c>
      <c r="C256" s="124" t="s">
        <v>2</v>
      </c>
      <c r="D256" s="12" t="s">
        <v>0</v>
      </c>
      <c r="E256" s="12" t="s">
        <v>65</v>
      </c>
      <c r="F256" s="12">
        <v>0</v>
      </c>
      <c r="G256" s="59">
        <v>0</v>
      </c>
      <c r="H256" s="59">
        <v>0</v>
      </c>
      <c r="I256" s="110" t="s">
        <v>63</v>
      </c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s="43" customFormat="1" ht="15" customHeight="1">
      <c r="A257" s="54" t="s">
        <v>129</v>
      </c>
      <c r="B257" s="68">
        <v>39750</v>
      </c>
      <c r="C257" s="125" t="s">
        <v>2</v>
      </c>
      <c r="D257" s="12" t="s">
        <v>0</v>
      </c>
      <c r="E257" s="12" t="s">
        <v>65</v>
      </c>
      <c r="F257" s="12">
        <v>0</v>
      </c>
      <c r="G257" s="59">
        <v>0</v>
      </c>
      <c r="H257" s="59">
        <v>0</v>
      </c>
      <c r="I257" s="110" t="s">
        <v>63</v>
      </c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s="43" customFormat="1" ht="15" customHeight="1">
      <c r="A258" s="54" t="s">
        <v>130</v>
      </c>
      <c r="B258" s="68">
        <v>39753</v>
      </c>
      <c r="C258" s="125" t="s">
        <v>2</v>
      </c>
      <c r="D258" s="12" t="s">
        <v>0</v>
      </c>
      <c r="E258" s="12" t="s">
        <v>65</v>
      </c>
      <c r="F258" s="12">
        <v>0</v>
      </c>
      <c r="G258" s="59">
        <v>0</v>
      </c>
      <c r="H258" s="59">
        <v>0</v>
      </c>
      <c r="I258" s="110" t="s">
        <v>63</v>
      </c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s="43" customFormat="1" ht="15" customHeight="1">
      <c r="A259" s="41" t="s">
        <v>131</v>
      </c>
      <c r="B259" s="25">
        <v>39754</v>
      </c>
      <c r="C259" s="124" t="s">
        <v>83</v>
      </c>
      <c r="D259" s="12" t="s">
        <v>0</v>
      </c>
      <c r="E259" s="12" t="s">
        <v>65</v>
      </c>
      <c r="F259" s="12">
        <v>0</v>
      </c>
      <c r="G259" s="59">
        <v>0</v>
      </c>
      <c r="H259" s="59">
        <v>0</v>
      </c>
      <c r="I259" s="110" t="s">
        <v>63</v>
      </c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s="43" customFormat="1" ht="15" customHeight="1">
      <c r="A260" s="41" t="s">
        <v>136</v>
      </c>
      <c r="B260" s="25">
        <v>39759</v>
      </c>
      <c r="C260" s="124" t="s">
        <v>137</v>
      </c>
      <c r="D260" s="12" t="s">
        <v>0</v>
      </c>
      <c r="E260" s="12" t="s">
        <v>65</v>
      </c>
      <c r="F260" s="12">
        <v>0</v>
      </c>
      <c r="G260" s="59">
        <v>0</v>
      </c>
      <c r="H260" s="59">
        <v>0</v>
      </c>
      <c r="I260" s="110" t="s">
        <v>63</v>
      </c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s="43" customFormat="1" ht="15" customHeight="1">
      <c r="A261" s="41" t="s">
        <v>138</v>
      </c>
      <c r="B261" s="25">
        <v>39760</v>
      </c>
      <c r="C261" s="124" t="s">
        <v>137</v>
      </c>
      <c r="D261" s="12" t="s">
        <v>0</v>
      </c>
      <c r="E261" s="12" t="s">
        <v>65</v>
      </c>
      <c r="F261" s="12">
        <v>0</v>
      </c>
      <c r="G261" s="59">
        <v>0</v>
      </c>
      <c r="H261" s="59">
        <v>0</v>
      </c>
      <c r="I261" s="110" t="s">
        <v>63</v>
      </c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s="43" customFormat="1" ht="15" customHeight="1">
      <c r="A262" s="66" t="s">
        <v>139</v>
      </c>
      <c r="B262" s="25">
        <v>39765</v>
      </c>
      <c r="C262" s="124" t="s">
        <v>27</v>
      </c>
      <c r="D262" s="12" t="s">
        <v>0</v>
      </c>
      <c r="E262" s="12" t="s">
        <v>65</v>
      </c>
      <c r="F262" s="12">
        <v>0</v>
      </c>
      <c r="G262" s="173">
        <f>0/9</f>
        <v>0</v>
      </c>
      <c r="H262" s="173">
        <f>0/9</f>
        <v>0</v>
      </c>
      <c r="I262" s="110" t="s">
        <v>63</v>
      </c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s="43" customFormat="1" ht="15" customHeight="1">
      <c r="A263" s="34" t="s">
        <v>142</v>
      </c>
      <c r="B263" s="25">
        <v>39770</v>
      </c>
      <c r="C263" s="124" t="s">
        <v>54</v>
      </c>
      <c r="D263" s="12" t="s">
        <v>0</v>
      </c>
      <c r="E263" s="12" t="s">
        <v>65</v>
      </c>
      <c r="F263" s="12">
        <v>0</v>
      </c>
      <c r="G263" s="59">
        <v>0</v>
      </c>
      <c r="H263" s="59">
        <v>0</v>
      </c>
      <c r="I263" s="110" t="s">
        <v>63</v>
      </c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s="43" customFormat="1" ht="15" customHeight="1">
      <c r="A264" s="41" t="s">
        <v>143</v>
      </c>
      <c r="B264" s="25">
        <v>39772</v>
      </c>
      <c r="C264" s="124" t="s">
        <v>27</v>
      </c>
      <c r="D264" s="12" t="s">
        <v>0</v>
      </c>
      <c r="E264" s="12" t="s">
        <v>65</v>
      </c>
      <c r="F264" s="12">
        <v>0</v>
      </c>
      <c r="G264" s="59">
        <v>0</v>
      </c>
      <c r="H264" s="59">
        <v>0</v>
      </c>
      <c r="I264" s="110" t="s">
        <v>63</v>
      </c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s="43" customFormat="1" ht="15" customHeight="1">
      <c r="A265" s="54" t="s">
        <v>144</v>
      </c>
      <c r="B265" s="68">
        <v>39778</v>
      </c>
      <c r="C265" s="125" t="s">
        <v>2</v>
      </c>
      <c r="D265" s="12" t="s">
        <v>0</v>
      </c>
      <c r="E265" s="12" t="s">
        <v>65</v>
      </c>
      <c r="F265" s="12">
        <v>0</v>
      </c>
      <c r="G265" s="59">
        <v>0</v>
      </c>
      <c r="H265" s="59">
        <v>0</v>
      </c>
      <c r="I265" s="110" t="s">
        <v>63</v>
      </c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s="43" customFormat="1" ht="15" customHeight="1">
      <c r="A266" s="41" t="s">
        <v>145</v>
      </c>
      <c r="B266" s="25">
        <v>39787</v>
      </c>
      <c r="C266" s="124" t="s">
        <v>2</v>
      </c>
      <c r="D266" s="12" t="s">
        <v>0</v>
      </c>
      <c r="E266" s="12" t="s">
        <v>65</v>
      </c>
      <c r="F266" s="12">
        <v>0</v>
      </c>
      <c r="G266" s="59">
        <v>0</v>
      </c>
      <c r="H266" s="59">
        <v>0</v>
      </c>
      <c r="I266" s="110" t="s">
        <v>63</v>
      </c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s="43" customFormat="1" ht="15" customHeight="1">
      <c r="A267" s="54" t="s">
        <v>146</v>
      </c>
      <c r="B267" s="68">
        <v>39789</v>
      </c>
      <c r="C267" s="125" t="s">
        <v>2</v>
      </c>
      <c r="D267" s="12" t="s">
        <v>0</v>
      </c>
      <c r="E267" s="12" t="s">
        <v>65</v>
      </c>
      <c r="F267" s="12">
        <v>0</v>
      </c>
      <c r="G267" s="59">
        <v>0</v>
      </c>
      <c r="H267" s="59">
        <v>0</v>
      </c>
      <c r="I267" s="110" t="s">
        <v>63</v>
      </c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s="43" customFormat="1" ht="15" customHeight="1">
      <c r="A268" s="53" t="s">
        <v>147</v>
      </c>
      <c r="B268" s="68">
        <v>39792</v>
      </c>
      <c r="C268" s="125" t="s">
        <v>83</v>
      </c>
      <c r="D268" s="12" t="s">
        <v>0</v>
      </c>
      <c r="E268" s="12" t="s">
        <v>65</v>
      </c>
      <c r="F268" s="12">
        <v>0</v>
      </c>
      <c r="G268" s="59">
        <v>0</v>
      </c>
      <c r="H268" s="59">
        <v>0</v>
      </c>
      <c r="I268" s="110" t="s">
        <v>63</v>
      </c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s="43" customFormat="1" ht="15" customHeight="1">
      <c r="A269" s="53" t="s">
        <v>148</v>
      </c>
      <c r="B269" s="68">
        <v>39796</v>
      </c>
      <c r="C269" s="125" t="s">
        <v>83</v>
      </c>
      <c r="D269" s="12" t="s">
        <v>0</v>
      </c>
      <c r="E269" s="12" t="s">
        <v>65</v>
      </c>
      <c r="F269" s="12">
        <v>0</v>
      </c>
      <c r="G269" s="173">
        <f>0/3</f>
        <v>0</v>
      </c>
      <c r="H269" s="173">
        <f>0/3</f>
        <v>0</v>
      </c>
      <c r="I269" s="110" t="s">
        <v>63</v>
      </c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s="43" customFormat="1" ht="15" customHeight="1">
      <c r="A270" s="54" t="s">
        <v>149</v>
      </c>
      <c r="B270" s="68">
        <v>39803</v>
      </c>
      <c r="C270" s="125" t="s">
        <v>2</v>
      </c>
      <c r="D270" s="12" t="s">
        <v>0</v>
      </c>
      <c r="E270" s="12" t="s">
        <v>65</v>
      </c>
      <c r="F270" s="12">
        <v>0</v>
      </c>
      <c r="G270" s="59">
        <v>0</v>
      </c>
      <c r="H270" s="59">
        <v>0</v>
      </c>
      <c r="I270" s="110" t="s">
        <v>63</v>
      </c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s="44" customFormat="1" ht="15" customHeight="1">
      <c r="A271" s="66" t="s">
        <v>108</v>
      </c>
      <c r="B271" s="18">
        <v>39675</v>
      </c>
      <c r="C271" s="118" t="s">
        <v>54</v>
      </c>
      <c r="D271" s="13" t="s">
        <v>0</v>
      </c>
      <c r="E271" s="12" t="s">
        <v>65</v>
      </c>
      <c r="F271" s="4">
        <v>0</v>
      </c>
      <c r="G271" s="59"/>
      <c r="H271" s="59"/>
      <c r="I271" s="110" t="s">
        <v>63</v>
      </c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9" ht="15" customHeight="1">
      <c r="A272" s="254" t="s">
        <v>311</v>
      </c>
      <c r="B272" s="217">
        <v>39454</v>
      </c>
      <c r="C272" s="218" t="s">
        <v>27</v>
      </c>
      <c r="D272" s="210" t="s">
        <v>47</v>
      </c>
      <c r="E272" s="210" t="s">
        <v>50</v>
      </c>
      <c r="F272" s="255">
        <v>2</v>
      </c>
      <c r="G272" s="584">
        <f>3/2</f>
        <v>1.5</v>
      </c>
      <c r="H272" s="541">
        <f>0/2</f>
        <v>0</v>
      </c>
      <c r="I272" s="197" t="s">
        <v>52</v>
      </c>
    </row>
    <row r="273" spans="1:9" ht="15" customHeight="1">
      <c r="A273" s="261" t="s">
        <v>311</v>
      </c>
      <c r="B273" s="217">
        <v>39495</v>
      </c>
      <c r="C273" s="218" t="s">
        <v>27</v>
      </c>
      <c r="D273" s="210" t="s">
        <v>47</v>
      </c>
      <c r="E273" s="210" t="s">
        <v>50</v>
      </c>
      <c r="F273" s="255">
        <v>1</v>
      </c>
      <c r="G273" s="585"/>
      <c r="H273" s="543"/>
      <c r="I273" s="197" t="s">
        <v>52</v>
      </c>
    </row>
    <row r="274" ht="12.75">
      <c r="I274" s="257"/>
    </row>
    <row r="275" ht="12.75">
      <c r="I275" s="117"/>
    </row>
    <row r="276" ht="12.75">
      <c r="I276" s="117"/>
    </row>
    <row r="277" ht="12.75">
      <c r="I277" s="117"/>
    </row>
    <row r="278" ht="12.75">
      <c r="I278" s="117"/>
    </row>
    <row r="279" ht="12.75">
      <c r="I279" s="117"/>
    </row>
    <row r="280" ht="12.75">
      <c r="I280" s="117"/>
    </row>
    <row r="281" ht="12.75">
      <c r="I281" s="117"/>
    </row>
    <row r="282" ht="12.75">
      <c r="I282" s="117"/>
    </row>
    <row r="283" ht="12.75">
      <c r="I283" s="117"/>
    </row>
    <row r="284" ht="12.75">
      <c r="I284" s="117"/>
    </row>
    <row r="285" ht="12.75">
      <c r="I285" s="117"/>
    </row>
    <row r="286" ht="12.75">
      <c r="I286" s="117"/>
    </row>
    <row r="287" ht="12.75">
      <c r="I287" s="117"/>
    </row>
    <row r="288" ht="12.75">
      <c r="I288" s="117"/>
    </row>
    <row r="289" ht="12.75">
      <c r="I289" s="117"/>
    </row>
    <row r="290" ht="12.75">
      <c r="I290" s="117"/>
    </row>
    <row r="291" ht="12.75">
      <c r="I291" s="117"/>
    </row>
    <row r="292" ht="12.75">
      <c r="I292" s="117"/>
    </row>
    <row r="293" ht="12.75">
      <c r="I293" s="117"/>
    </row>
    <row r="294" ht="12.75">
      <c r="I294" s="117"/>
    </row>
    <row r="295" ht="12.75">
      <c r="I295" s="117"/>
    </row>
    <row r="296" ht="12.75">
      <c r="I296" s="117"/>
    </row>
    <row r="297" ht="12.75">
      <c r="I297" s="117"/>
    </row>
    <row r="298" ht="12.75">
      <c r="I298" s="117"/>
    </row>
    <row r="299" ht="12.75">
      <c r="I299" s="117"/>
    </row>
    <row r="300" ht="12.75">
      <c r="I300" s="117"/>
    </row>
    <row r="301" ht="12.75">
      <c r="I301" s="117"/>
    </row>
    <row r="302" ht="12.75">
      <c r="I302" s="117"/>
    </row>
  </sheetData>
  <sheetProtection/>
  <autoFilter ref="A7:I273"/>
  <mergeCells count="85">
    <mergeCell ref="C5:I5"/>
    <mergeCell ref="G8:G9"/>
    <mergeCell ref="H8:H9"/>
    <mergeCell ref="G10:G17"/>
    <mergeCell ref="H10:H17"/>
    <mergeCell ref="G19:G20"/>
    <mergeCell ref="H19:H20"/>
    <mergeCell ref="G21:G28"/>
    <mergeCell ref="H21:H28"/>
    <mergeCell ref="G29:G36"/>
    <mergeCell ref="H29:H36"/>
    <mergeCell ref="G37:G38"/>
    <mergeCell ref="H37:H38"/>
    <mergeCell ref="G39:G40"/>
    <mergeCell ref="H39:H40"/>
    <mergeCell ref="G41:G46"/>
    <mergeCell ref="H41:H46"/>
    <mergeCell ref="G49:G53"/>
    <mergeCell ref="H49:H53"/>
    <mergeCell ref="G54:G61"/>
    <mergeCell ref="H54:H61"/>
    <mergeCell ref="G63:G67"/>
    <mergeCell ref="H63:H67"/>
    <mergeCell ref="G68:G79"/>
    <mergeCell ref="H68:H79"/>
    <mergeCell ref="G80:G91"/>
    <mergeCell ref="H80:H91"/>
    <mergeCell ref="G92:G100"/>
    <mergeCell ref="H92:H100"/>
    <mergeCell ref="G102:G103"/>
    <mergeCell ref="H102:H103"/>
    <mergeCell ref="G104:G108"/>
    <mergeCell ref="H104:H108"/>
    <mergeCell ref="G109:G113"/>
    <mergeCell ref="H109:H113"/>
    <mergeCell ref="G114:G115"/>
    <mergeCell ref="H114:H115"/>
    <mergeCell ref="G116:G121"/>
    <mergeCell ref="H116:H121"/>
    <mergeCell ref="G123:G124"/>
    <mergeCell ref="H123:H124"/>
    <mergeCell ref="G125:G129"/>
    <mergeCell ref="H125:H129"/>
    <mergeCell ref="G130:G137"/>
    <mergeCell ref="H130:H137"/>
    <mergeCell ref="G139:G146"/>
    <mergeCell ref="H139:H146"/>
    <mergeCell ref="G147:G150"/>
    <mergeCell ref="H147:H150"/>
    <mergeCell ref="G151:G153"/>
    <mergeCell ref="H151:H153"/>
    <mergeCell ref="G155:G159"/>
    <mergeCell ref="H155:H159"/>
    <mergeCell ref="G161:G163"/>
    <mergeCell ref="H161:H163"/>
    <mergeCell ref="G174:G175"/>
    <mergeCell ref="H174:H175"/>
    <mergeCell ref="G164:G165"/>
    <mergeCell ref="H164:H165"/>
    <mergeCell ref="G167:G168"/>
    <mergeCell ref="H167:H168"/>
    <mergeCell ref="G171:G173"/>
    <mergeCell ref="H171:H173"/>
    <mergeCell ref="G184:G185"/>
    <mergeCell ref="H184:H185"/>
    <mergeCell ref="G188:G190"/>
    <mergeCell ref="H188:H190"/>
    <mergeCell ref="G191:G193"/>
    <mergeCell ref="H191:H193"/>
    <mergeCell ref="G199:G205"/>
    <mergeCell ref="H199:H205"/>
    <mergeCell ref="G218:G220"/>
    <mergeCell ref="H218:H220"/>
    <mergeCell ref="G210:G211"/>
    <mergeCell ref="H210:H211"/>
    <mergeCell ref="G272:G273"/>
    <mergeCell ref="H272:H273"/>
    <mergeCell ref="G250:G251"/>
    <mergeCell ref="H250:H251"/>
    <mergeCell ref="G227:G232"/>
    <mergeCell ref="H227:H232"/>
    <mergeCell ref="G236:G237"/>
    <mergeCell ref="H236:H237"/>
    <mergeCell ref="G240:G241"/>
    <mergeCell ref="H240:H241"/>
  </mergeCells>
  <printOptions/>
  <pageMargins left="0.5" right="0.5" top="0.61" bottom="0.46" header="0.38" footer="0.2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Técnico</cp:lastModifiedBy>
  <cp:lastPrinted>2011-07-01T02:59:41Z</cp:lastPrinted>
  <dcterms:created xsi:type="dcterms:W3CDTF">2008-04-02T11:31:42Z</dcterms:created>
  <dcterms:modified xsi:type="dcterms:W3CDTF">2012-08-23T00:54:39Z</dcterms:modified>
  <cp:category/>
  <cp:version/>
  <cp:contentType/>
  <cp:contentStatus/>
</cp:coreProperties>
</file>